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ens\AppData\Local\Microsoft\Windows\INetCache\Content.Outlook\UMAX3NEQ\"/>
    </mc:Choice>
  </mc:AlternateContent>
  <bookViews>
    <workbookView xWindow="0" yWindow="0" windowWidth="25200" windowHeight="11685"/>
  </bookViews>
  <sheets>
    <sheet name="Home" sheetId="7" r:id="rId1"/>
    <sheet name="Analysis" sheetId="5" r:id="rId2"/>
    <sheet name="Data" sheetId="4" state="veryHidden" r:id="rId3"/>
    <sheet name="Data_2018" sheetId="8" state="veryHidden" r:id="rId4"/>
    <sheet name="Table" sheetId="6" r:id="rId5"/>
  </sheets>
  <definedNames>
    <definedName name="_xlnm._FilterDatabase" localSheetId="2" hidden="1">Data!$A$1:$AA$422</definedName>
    <definedName name="_xlnm._FilterDatabase" localSheetId="3" hidden="1">Data_2018!$A$1:$AA$394</definedName>
    <definedName name="BB">OFFSET(Data!$AZ$2,0,0,Data!$AV$1,1)</definedName>
    <definedName name="BB_Diff">OFFSET(Data!$BS$2,0,0,Data!$AV$1,1)</definedName>
    <definedName name="PB_Diff">OFFSET(Data!$BR$2,0,0,Data!$AV$1,1)</definedName>
    <definedName name="PBs">OFFSET(Data!$AY$2,0,0,Data!$AV$1,1)</definedName>
  </definedNames>
  <calcPr calcId="162913"/>
</workbook>
</file>

<file path=xl/calcChain.xml><?xml version="1.0" encoding="utf-8"?>
<calcChain xmlns="http://schemas.openxmlformats.org/spreadsheetml/2006/main">
  <c r="A395" i="4" l="1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B29" i="4" l="1"/>
  <c r="A29" i="4" s="1"/>
  <c r="B34" i="4"/>
  <c r="A34" i="4" s="1"/>
  <c r="B38" i="4"/>
  <c r="B58" i="4"/>
  <c r="B65" i="4"/>
  <c r="B78" i="4"/>
  <c r="B115" i="4"/>
  <c r="A115" i="4" s="1"/>
  <c r="B137" i="4"/>
  <c r="B196" i="4"/>
  <c r="A196" i="4" s="1"/>
  <c r="B233" i="4"/>
  <c r="A233" i="4" s="1"/>
  <c r="B246" i="4"/>
  <c r="A246" i="4" s="1"/>
  <c r="B292" i="4"/>
  <c r="B297" i="4"/>
  <c r="B306" i="4"/>
  <c r="B374" i="4"/>
  <c r="B3" i="4"/>
  <c r="A3" i="4" s="1"/>
  <c r="B4" i="4"/>
  <c r="A4" i="4" s="1"/>
  <c r="B5" i="4"/>
  <c r="A5" i="4" s="1"/>
  <c r="B6" i="4"/>
  <c r="A6" i="4" s="1"/>
  <c r="B7" i="4"/>
  <c r="A7" i="4" s="1"/>
  <c r="B8" i="4"/>
  <c r="A8" i="4" s="1"/>
  <c r="B9" i="4"/>
  <c r="A9" i="4" s="1"/>
  <c r="B10" i="4"/>
  <c r="A10" i="4" s="1"/>
  <c r="B11" i="4"/>
  <c r="A11" i="4" s="1"/>
  <c r="B12" i="4"/>
  <c r="A12" i="4" s="1"/>
  <c r="B13" i="4"/>
  <c r="A13" i="4" s="1"/>
  <c r="B14" i="4"/>
  <c r="A14" i="4" s="1"/>
  <c r="B15" i="4"/>
  <c r="A15" i="4" s="1"/>
  <c r="B16" i="4"/>
  <c r="A16" i="4" s="1"/>
  <c r="B17" i="4"/>
  <c r="A17" i="4" s="1"/>
  <c r="B18" i="4"/>
  <c r="A18" i="4" s="1"/>
  <c r="B19" i="4"/>
  <c r="A19" i="4" s="1"/>
  <c r="B20" i="4"/>
  <c r="A20" i="4" s="1"/>
  <c r="B21" i="4"/>
  <c r="A21" i="4" s="1"/>
  <c r="B22" i="4"/>
  <c r="A22" i="4" s="1"/>
  <c r="B23" i="4"/>
  <c r="A23" i="4" s="1"/>
  <c r="B24" i="4"/>
  <c r="A24" i="4" s="1"/>
  <c r="B25" i="4"/>
  <c r="A25" i="4" s="1"/>
  <c r="B26" i="4"/>
  <c r="A26" i="4" s="1"/>
  <c r="B27" i="4"/>
  <c r="A27" i="4" s="1"/>
  <c r="B28" i="4"/>
  <c r="A28" i="4" s="1"/>
  <c r="B30" i="4"/>
  <c r="A30" i="4" s="1"/>
  <c r="B31" i="4"/>
  <c r="A31" i="4" s="1"/>
  <c r="B32" i="4"/>
  <c r="A32" i="4" s="1"/>
  <c r="B33" i="4"/>
  <c r="A33" i="4" s="1"/>
  <c r="B35" i="4"/>
  <c r="A35" i="4" s="1"/>
  <c r="B36" i="4"/>
  <c r="A36" i="4" s="1"/>
  <c r="B37" i="4"/>
  <c r="A37" i="4" s="1"/>
  <c r="B39" i="4"/>
  <c r="A39" i="4" s="1"/>
  <c r="B40" i="4"/>
  <c r="A40" i="4" s="1"/>
  <c r="B41" i="4"/>
  <c r="A41" i="4" s="1"/>
  <c r="B42" i="4"/>
  <c r="A42" i="4" s="1"/>
  <c r="B43" i="4"/>
  <c r="A43" i="4" s="1"/>
  <c r="B44" i="4"/>
  <c r="A44" i="4" s="1"/>
  <c r="B45" i="4"/>
  <c r="A45" i="4" s="1"/>
  <c r="B46" i="4"/>
  <c r="A46" i="4" s="1"/>
  <c r="B47" i="4"/>
  <c r="A47" i="4" s="1"/>
  <c r="B48" i="4"/>
  <c r="A48" i="4" s="1"/>
  <c r="B49" i="4"/>
  <c r="A49" i="4" s="1"/>
  <c r="B50" i="4"/>
  <c r="A50" i="4" s="1"/>
  <c r="B51" i="4"/>
  <c r="A51" i="4" s="1"/>
  <c r="B52" i="4"/>
  <c r="A52" i="4" s="1"/>
  <c r="B53" i="4"/>
  <c r="A53" i="4" s="1"/>
  <c r="B54" i="4"/>
  <c r="A54" i="4" s="1"/>
  <c r="B55" i="4"/>
  <c r="A55" i="4" s="1"/>
  <c r="B56" i="4"/>
  <c r="A56" i="4" s="1"/>
  <c r="B57" i="4"/>
  <c r="A57" i="4" s="1"/>
  <c r="B59" i="4"/>
  <c r="A59" i="4" s="1"/>
  <c r="B60" i="4"/>
  <c r="A60" i="4" s="1"/>
  <c r="B61" i="4"/>
  <c r="A61" i="4" s="1"/>
  <c r="B62" i="4"/>
  <c r="A62" i="4" s="1"/>
  <c r="B63" i="4"/>
  <c r="A63" i="4" s="1"/>
  <c r="B64" i="4"/>
  <c r="A64" i="4" s="1"/>
  <c r="B66" i="4"/>
  <c r="A66" i="4" s="1"/>
  <c r="B67" i="4"/>
  <c r="A67" i="4" s="1"/>
  <c r="B68" i="4"/>
  <c r="A68" i="4" s="1"/>
  <c r="B69" i="4"/>
  <c r="A69" i="4" s="1"/>
  <c r="B70" i="4"/>
  <c r="A70" i="4" s="1"/>
  <c r="B71" i="4"/>
  <c r="A71" i="4" s="1"/>
  <c r="B72" i="4"/>
  <c r="A72" i="4" s="1"/>
  <c r="B73" i="4"/>
  <c r="A73" i="4" s="1"/>
  <c r="B74" i="4"/>
  <c r="A74" i="4" s="1"/>
  <c r="B75" i="4"/>
  <c r="A75" i="4" s="1"/>
  <c r="B76" i="4"/>
  <c r="A76" i="4" s="1"/>
  <c r="B77" i="4"/>
  <c r="A77" i="4" s="1"/>
  <c r="B79" i="4"/>
  <c r="A79" i="4" s="1"/>
  <c r="B80" i="4"/>
  <c r="A80" i="4" s="1"/>
  <c r="B81" i="4"/>
  <c r="A81" i="4" s="1"/>
  <c r="B82" i="4"/>
  <c r="A82" i="4" s="1"/>
  <c r="B83" i="4"/>
  <c r="A83" i="4" s="1"/>
  <c r="B84" i="4"/>
  <c r="A84" i="4" s="1"/>
  <c r="B85" i="4"/>
  <c r="A85" i="4" s="1"/>
  <c r="B86" i="4"/>
  <c r="A86" i="4" s="1"/>
  <c r="B87" i="4"/>
  <c r="A87" i="4" s="1"/>
  <c r="B88" i="4"/>
  <c r="A88" i="4" s="1"/>
  <c r="B89" i="4"/>
  <c r="A89" i="4" s="1"/>
  <c r="B90" i="4"/>
  <c r="A90" i="4" s="1"/>
  <c r="B91" i="4"/>
  <c r="A91" i="4" s="1"/>
  <c r="B92" i="4"/>
  <c r="A92" i="4" s="1"/>
  <c r="B93" i="4"/>
  <c r="A93" i="4" s="1"/>
  <c r="B94" i="4"/>
  <c r="A94" i="4" s="1"/>
  <c r="B95" i="4"/>
  <c r="A95" i="4" s="1"/>
  <c r="B96" i="4"/>
  <c r="A96" i="4" s="1"/>
  <c r="B97" i="4"/>
  <c r="A97" i="4" s="1"/>
  <c r="B98" i="4"/>
  <c r="A98" i="4" s="1"/>
  <c r="B99" i="4"/>
  <c r="A99" i="4" s="1"/>
  <c r="B100" i="4"/>
  <c r="A100" i="4" s="1"/>
  <c r="B101" i="4"/>
  <c r="A101" i="4" s="1"/>
  <c r="B102" i="4"/>
  <c r="A102" i="4" s="1"/>
  <c r="B103" i="4"/>
  <c r="A103" i="4" s="1"/>
  <c r="B104" i="4"/>
  <c r="A104" i="4" s="1"/>
  <c r="B105" i="4"/>
  <c r="A105" i="4" s="1"/>
  <c r="B106" i="4"/>
  <c r="A106" i="4" s="1"/>
  <c r="B107" i="4"/>
  <c r="A107" i="4" s="1"/>
  <c r="B108" i="4"/>
  <c r="A108" i="4" s="1"/>
  <c r="B109" i="4"/>
  <c r="A109" i="4" s="1"/>
  <c r="B110" i="4"/>
  <c r="A110" i="4" s="1"/>
  <c r="B111" i="4"/>
  <c r="A111" i="4" s="1"/>
  <c r="B112" i="4"/>
  <c r="A112" i="4" s="1"/>
  <c r="B113" i="4"/>
  <c r="A113" i="4" s="1"/>
  <c r="B114" i="4"/>
  <c r="A114" i="4" s="1"/>
  <c r="B116" i="4"/>
  <c r="A116" i="4" s="1"/>
  <c r="B117" i="4"/>
  <c r="A117" i="4" s="1"/>
  <c r="B118" i="4"/>
  <c r="A118" i="4" s="1"/>
  <c r="B119" i="4"/>
  <c r="A119" i="4" s="1"/>
  <c r="B120" i="4"/>
  <c r="A120" i="4" s="1"/>
  <c r="B121" i="4"/>
  <c r="A121" i="4" s="1"/>
  <c r="B122" i="4"/>
  <c r="A122" i="4" s="1"/>
  <c r="B123" i="4"/>
  <c r="A123" i="4" s="1"/>
  <c r="B124" i="4"/>
  <c r="A124" i="4" s="1"/>
  <c r="B125" i="4"/>
  <c r="A125" i="4" s="1"/>
  <c r="B126" i="4"/>
  <c r="A126" i="4" s="1"/>
  <c r="B127" i="4"/>
  <c r="A127" i="4" s="1"/>
  <c r="B128" i="4"/>
  <c r="A128" i="4" s="1"/>
  <c r="B129" i="4"/>
  <c r="A129" i="4" s="1"/>
  <c r="B130" i="4"/>
  <c r="A130" i="4" s="1"/>
  <c r="B131" i="4"/>
  <c r="A131" i="4" s="1"/>
  <c r="B132" i="4"/>
  <c r="A132" i="4" s="1"/>
  <c r="B133" i="4"/>
  <c r="A133" i="4" s="1"/>
  <c r="B134" i="4"/>
  <c r="A134" i="4" s="1"/>
  <c r="B135" i="4"/>
  <c r="A135" i="4" s="1"/>
  <c r="B136" i="4"/>
  <c r="A136" i="4" s="1"/>
  <c r="B138" i="4"/>
  <c r="A138" i="4" s="1"/>
  <c r="B139" i="4"/>
  <c r="A139" i="4" s="1"/>
  <c r="B140" i="4"/>
  <c r="A140" i="4" s="1"/>
  <c r="B141" i="4"/>
  <c r="A141" i="4" s="1"/>
  <c r="B142" i="4"/>
  <c r="A142" i="4" s="1"/>
  <c r="B143" i="4"/>
  <c r="A143" i="4" s="1"/>
  <c r="B144" i="4"/>
  <c r="A144" i="4" s="1"/>
  <c r="B145" i="4"/>
  <c r="A145" i="4" s="1"/>
  <c r="B146" i="4"/>
  <c r="A146" i="4" s="1"/>
  <c r="B147" i="4"/>
  <c r="A147" i="4" s="1"/>
  <c r="B148" i="4"/>
  <c r="A148" i="4" s="1"/>
  <c r="B149" i="4"/>
  <c r="A149" i="4" s="1"/>
  <c r="B150" i="4"/>
  <c r="A150" i="4" s="1"/>
  <c r="B151" i="4"/>
  <c r="A151" i="4" s="1"/>
  <c r="B152" i="4"/>
  <c r="A152" i="4" s="1"/>
  <c r="B153" i="4"/>
  <c r="A153" i="4" s="1"/>
  <c r="B154" i="4"/>
  <c r="A154" i="4" s="1"/>
  <c r="B155" i="4"/>
  <c r="A155" i="4" s="1"/>
  <c r="B156" i="4"/>
  <c r="A156" i="4" s="1"/>
  <c r="B157" i="4"/>
  <c r="A157" i="4" s="1"/>
  <c r="B158" i="4"/>
  <c r="A158" i="4" s="1"/>
  <c r="B159" i="4"/>
  <c r="A159" i="4" s="1"/>
  <c r="B160" i="4"/>
  <c r="A160" i="4" s="1"/>
  <c r="B161" i="4"/>
  <c r="A161" i="4" s="1"/>
  <c r="B162" i="4"/>
  <c r="A162" i="4" s="1"/>
  <c r="B163" i="4"/>
  <c r="A163" i="4" s="1"/>
  <c r="B164" i="4"/>
  <c r="A164" i="4" s="1"/>
  <c r="B165" i="4"/>
  <c r="A165" i="4" s="1"/>
  <c r="B166" i="4"/>
  <c r="A166" i="4" s="1"/>
  <c r="B167" i="4"/>
  <c r="A167" i="4" s="1"/>
  <c r="B168" i="4"/>
  <c r="A168" i="4" s="1"/>
  <c r="B169" i="4"/>
  <c r="A169" i="4" s="1"/>
  <c r="B170" i="4"/>
  <c r="A170" i="4" s="1"/>
  <c r="B171" i="4"/>
  <c r="A171" i="4" s="1"/>
  <c r="B172" i="4"/>
  <c r="A172" i="4" s="1"/>
  <c r="B173" i="4"/>
  <c r="A173" i="4" s="1"/>
  <c r="B174" i="4"/>
  <c r="A174" i="4" s="1"/>
  <c r="B175" i="4"/>
  <c r="A175" i="4" s="1"/>
  <c r="B176" i="4"/>
  <c r="A176" i="4" s="1"/>
  <c r="B177" i="4"/>
  <c r="A177" i="4" s="1"/>
  <c r="B178" i="4"/>
  <c r="A178" i="4" s="1"/>
  <c r="B179" i="4"/>
  <c r="A179" i="4" s="1"/>
  <c r="B180" i="4"/>
  <c r="A180" i="4" s="1"/>
  <c r="B181" i="4"/>
  <c r="A181" i="4" s="1"/>
  <c r="B182" i="4"/>
  <c r="A182" i="4" s="1"/>
  <c r="B183" i="4"/>
  <c r="A183" i="4" s="1"/>
  <c r="B184" i="4"/>
  <c r="A184" i="4" s="1"/>
  <c r="B185" i="4"/>
  <c r="A185" i="4" s="1"/>
  <c r="B186" i="4"/>
  <c r="A186" i="4" s="1"/>
  <c r="B187" i="4"/>
  <c r="A187" i="4" s="1"/>
  <c r="B188" i="4"/>
  <c r="A188" i="4" s="1"/>
  <c r="B189" i="4"/>
  <c r="A189" i="4" s="1"/>
  <c r="B190" i="4"/>
  <c r="A190" i="4" s="1"/>
  <c r="B191" i="4"/>
  <c r="A191" i="4" s="1"/>
  <c r="B192" i="4"/>
  <c r="A192" i="4" s="1"/>
  <c r="B193" i="4"/>
  <c r="A193" i="4" s="1"/>
  <c r="B194" i="4"/>
  <c r="A194" i="4" s="1"/>
  <c r="B195" i="4"/>
  <c r="A195" i="4" s="1"/>
  <c r="B197" i="4"/>
  <c r="A197" i="4" s="1"/>
  <c r="B198" i="4"/>
  <c r="A198" i="4" s="1"/>
  <c r="B199" i="4"/>
  <c r="A199" i="4" s="1"/>
  <c r="B200" i="4"/>
  <c r="A200" i="4" s="1"/>
  <c r="B201" i="4"/>
  <c r="A201" i="4" s="1"/>
  <c r="B202" i="4"/>
  <c r="A202" i="4" s="1"/>
  <c r="B203" i="4"/>
  <c r="A203" i="4" s="1"/>
  <c r="B204" i="4"/>
  <c r="A204" i="4" s="1"/>
  <c r="B205" i="4"/>
  <c r="A205" i="4" s="1"/>
  <c r="B206" i="4"/>
  <c r="A206" i="4" s="1"/>
  <c r="B207" i="4"/>
  <c r="A207" i="4" s="1"/>
  <c r="B208" i="4"/>
  <c r="A208" i="4" s="1"/>
  <c r="B209" i="4"/>
  <c r="A209" i="4" s="1"/>
  <c r="B210" i="4"/>
  <c r="A210" i="4" s="1"/>
  <c r="B211" i="4"/>
  <c r="A211" i="4" s="1"/>
  <c r="B212" i="4"/>
  <c r="A212" i="4" s="1"/>
  <c r="B213" i="4"/>
  <c r="A213" i="4" s="1"/>
  <c r="B214" i="4"/>
  <c r="A214" i="4" s="1"/>
  <c r="B215" i="4"/>
  <c r="A215" i="4" s="1"/>
  <c r="B216" i="4"/>
  <c r="A216" i="4" s="1"/>
  <c r="B217" i="4"/>
  <c r="A217" i="4" s="1"/>
  <c r="B218" i="4"/>
  <c r="A218" i="4" s="1"/>
  <c r="B219" i="4"/>
  <c r="A219" i="4" s="1"/>
  <c r="B220" i="4"/>
  <c r="A220" i="4" s="1"/>
  <c r="B221" i="4"/>
  <c r="A221" i="4" s="1"/>
  <c r="B222" i="4"/>
  <c r="A222" i="4" s="1"/>
  <c r="B223" i="4"/>
  <c r="A223" i="4" s="1"/>
  <c r="B224" i="4"/>
  <c r="A224" i="4" s="1"/>
  <c r="B225" i="4"/>
  <c r="A225" i="4" s="1"/>
  <c r="B226" i="4"/>
  <c r="A226" i="4" s="1"/>
  <c r="B227" i="4"/>
  <c r="A227" i="4" s="1"/>
  <c r="B228" i="4"/>
  <c r="A228" i="4" s="1"/>
  <c r="B229" i="4"/>
  <c r="A229" i="4" s="1"/>
  <c r="B230" i="4"/>
  <c r="A230" i="4" s="1"/>
  <c r="B231" i="4"/>
  <c r="A231" i="4" s="1"/>
  <c r="B232" i="4"/>
  <c r="A232" i="4" s="1"/>
  <c r="B234" i="4"/>
  <c r="A234" i="4" s="1"/>
  <c r="B235" i="4"/>
  <c r="A235" i="4" s="1"/>
  <c r="B236" i="4"/>
  <c r="A236" i="4" s="1"/>
  <c r="B237" i="4"/>
  <c r="A237" i="4" s="1"/>
  <c r="B238" i="4"/>
  <c r="A238" i="4" s="1"/>
  <c r="B239" i="4"/>
  <c r="A239" i="4" s="1"/>
  <c r="B240" i="4"/>
  <c r="A240" i="4" s="1"/>
  <c r="B241" i="4"/>
  <c r="A241" i="4" s="1"/>
  <c r="B242" i="4"/>
  <c r="A242" i="4" s="1"/>
  <c r="B243" i="4"/>
  <c r="A243" i="4" s="1"/>
  <c r="B244" i="4"/>
  <c r="A244" i="4" s="1"/>
  <c r="B245" i="4"/>
  <c r="A245" i="4" s="1"/>
  <c r="B247" i="4"/>
  <c r="A247" i="4" s="1"/>
  <c r="B248" i="4"/>
  <c r="A248" i="4" s="1"/>
  <c r="B249" i="4"/>
  <c r="A249" i="4" s="1"/>
  <c r="B250" i="4"/>
  <c r="A250" i="4" s="1"/>
  <c r="B251" i="4"/>
  <c r="A251" i="4" s="1"/>
  <c r="B252" i="4"/>
  <c r="A252" i="4" s="1"/>
  <c r="B253" i="4"/>
  <c r="A253" i="4" s="1"/>
  <c r="B254" i="4"/>
  <c r="A254" i="4" s="1"/>
  <c r="B255" i="4"/>
  <c r="A255" i="4" s="1"/>
  <c r="B256" i="4"/>
  <c r="A256" i="4" s="1"/>
  <c r="B257" i="4"/>
  <c r="A257" i="4" s="1"/>
  <c r="B258" i="4"/>
  <c r="A258" i="4" s="1"/>
  <c r="B259" i="4"/>
  <c r="A259" i="4" s="1"/>
  <c r="B260" i="4"/>
  <c r="A260" i="4" s="1"/>
  <c r="B261" i="4"/>
  <c r="A261" i="4" s="1"/>
  <c r="B262" i="4"/>
  <c r="A262" i="4" s="1"/>
  <c r="B263" i="4"/>
  <c r="A263" i="4" s="1"/>
  <c r="B264" i="4"/>
  <c r="A264" i="4" s="1"/>
  <c r="B265" i="4"/>
  <c r="A265" i="4" s="1"/>
  <c r="B266" i="4"/>
  <c r="A266" i="4" s="1"/>
  <c r="B267" i="4"/>
  <c r="A267" i="4" s="1"/>
  <c r="B268" i="4"/>
  <c r="A268" i="4" s="1"/>
  <c r="B269" i="4"/>
  <c r="A269" i="4" s="1"/>
  <c r="B270" i="4"/>
  <c r="A270" i="4" s="1"/>
  <c r="B271" i="4"/>
  <c r="A271" i="4" s="1"/>
  <c r="B272" i="4"/>
  <c r="A272" i="4" s="1"/>
  <c r="B273" i="4"/>
  <c r="A273" i="4" s="1"/>
  <c r="B274" i="4"/>
  <c r="A274" i="4" s="1"/>
  <c r="B275" i="4"/>
  <c r="A275" i="4" s="1"/>
  <c r="B276" i="4"/>
  <c r="A276" i="4" s="1"/>
  <c r="B277" i="4"/>
  <c r="A277" i="4" s="1"/>
  <c r="B278" i="4"/>
  <c r="A278" i="4" s="1"/>
  <c r="B279" i="4"/>
  <c r="A279" i="4" s="1"/>
  <c r="B280" i="4"/>
  <c r="A280" i="4" s="1"/>
  <c r="B281" i="4"/>
  <c r="A281" i="4" s="1"/>
  <c r="B282" i="4"/>
  <c r="A282" i="4" s="1"/>
  <c r="B283" i="4"/>
  <c r="A283" i="4" s="1"/>
  <c r="B284" i="4"/>
  <c r="A284" i="4" s="1"/>
  <c r="B285" i="4"/>
  <c r="A285" i="4" s="1"/>
  <c r="B286" i="4"/>
  <c r="A286" i="4" s="1"/>
  <c r="B287" i="4"/>
  <c r="A287" i="4" s="1"/>
  <c r="B288" i="4"/>
  <c r="A288" i="4" s="1"/>
  <c r="B289" i="4"/>
  <c r="A289" i="4" s="1"/>
  <c r="B290" i="4"/>
  <c r="A290" i="4" s="1"/>
  <c r="B291" i="4"/>
  <c r="A291" i="4" s="1"/>
  <c r="B293" i="4"/>
  <c r="A293" i="4" s="1"/>
  <c r="B294" i="4"/>
  <c r="A294" i="4" s="1"/>
  <c r="B295" i="4"/>
  <c r="A295" i="4" s="1"/>
  <c r="B296" i="4"/>
  <c r="A296" i="4" s="1"/>
  <c r="B298" i="4"/>
  <c r="A298" i="4" s="1"/>
  <c r="B299" i="4"/>
  <c r="A299" i="4" s="1"/>
  <c r="B300" i="4"/>
  <c r="A300" i="4" s="1"/>
  <c r="B301" i="4"/>
  <c r="A301" i="4" s="1"/>
  <c r="B302" i="4"/>
  <c r="A302" i="4" s="1"/>
  <c r="B303" i="4"/>
  <c r="A303" i="4" s="1"/>
  <c r="B304" i="4"/>
  <c r="A304" i="4" s="1"/>
  <c r="B305" i="4"/>
  <c r="A305" i="4" s="1"/>
  <c r="B307" i="4"/>
  <c r="A307" i="4" s="1"/>
  <c r="B308" i="4"/>
  <c r="A308" i="4" s="1"/>
  <c r="B309" i="4"/>
  <c r="A309" i="4" s="1"/>
  <c r="B310" i="4"/>
  <c r="A310" i="4" s="1"/>
  <c r="B311" i="4"/>
  <c r="A311" i="4" s="1"/>
  <c r="B312" i="4"/>
  <c r="A312" i="4" s="1"/>
  <c r="B313" i="4"/>
  <c r="A313" i="4" s="1"/>
  <c r="B314" i="4"/>
  <c r="A314" i="4" s="1"/>
  <c r="B315" i="4"/>
  <c r="A315" i="4" s="1"/>
  <c r="B316" i="4"/>
  <c r="A316" i="4" s="1"/>
  <c r="B317" i="4"/>
  <c r="A317" i="4" s="1"/>
  <c r="B318" i="4"/>
  <c r="A318" i="4" s="1"/>
  <c r="B319" i="4"/>
  <c r="A319" i="4" s="1"/>
  <c r="B320" i="4"/>
  <c r="A320" i="4" s="1"/>
  <c r="B321" i="4"/>
  <c r="A321" i="4" s="1"/>
  <c r="B322" i="4"/>
  <c r="A322" i="4" s="1"/>
  <c r="B323" i="4"/>
  <c r="A323" i="4" s="1"/>
  <c r="B324" i="4"/>
  <c r="A324" i="4" s="1"/>
  <c r="B325" i="4"/>
  <c r="A325" i="4" s="1"/>
  <c r="B326" i="4"/>
  <c r="A326" i="4" s="1"/>
  <c r="B327" i="4"/>
  <c r="A327" i="4" s="1"/>
  <c r="B328" i="4"/>
  <c r="A328" i="4" s="1"/>
  <c r="B329" i="4"/>
  <c r="A329" i="4" s="1"/>
  <c r="B330" i="4"/>
  <c r="A330" i="4" s="1"/>
  <c r="B331" i="4"/>
  <c r="A331" i="4" s="1"/>
  <c r="B332" i="4"/>
  <c r="A332" i="4" s="1"/>
  <c r="B333" i="4"/>
  <c r="A333" i="4" s="1"/>
  <c r="B334" i="4"/>
  <c r="A334" i="4" s="1"/>
  <c r="B335" i="4"/>
  <c r="A335" i="4" s="1"/>
  <c r="B336" i="4"/>
  <c r="A336" i="4" s="1"/>
  <c r="B337" i="4"/>
  <c r="A337" i="4" s="1"/>
  <c r="B338" i="4"/>
  <c r="A338" i="4" s="1"/>
  <c r="B339" i="4"/>
  <c r="A339" i="4" s="1"/>
  <c r="B340" i="4"/>
  <c r="A340" i="4" s="1"/>
  <c r="B341" i="4"/>
  <c r="A341" i="4" s="1"/>
  <c r="B342" i="4"/>
  <c r="A342" i="4" s="1"/>
  <c r="B343" i="4"/>
  <c r="A343" i="4" s="1"/>
  <c r="B344" i="4"/>
  <c r="A344" i="4" s="1"/>
  <c r="B345" i="4"/>
  <c r="A345" i="4" s="1"/>
  <c r="B346" i="4"/>
  <c r="A346" i="4" s="1"/>
  <c r="B347" i="4"/>
  <c r="A347" i="4" s="1"/>
  <c r="B348" i="4"/>
  <c r="A348" i="4" s="1"/>
  <c r="B349" i="4"/>
  <c r="A349" i="4" s="1"/>
  <c r="B350" i="4"/>
  <c r="A350" i="4" s="1"/>
  <c r="B351" i="4"/>
  <c r="A351" i="4" s="1"/>
  <c r="B352" i="4"/>
  <c r="A352" i="4" s="1"/>
  <c r="B353" i="4"/>
  <c r="A353" i="4" s="1"/>
  <c r="B354" i="4"/>
  <c r="A354" i="4" s="1"/>
  <c r="B355" i="4"/>
  <c r="A355" i="4" s="1"/>
  <c r="B356" i="4"/>
  <c r="A356" i="4" s="1"/>
  <c r="B357" i="4"/>
  <c r="A357" i="4" s="1"/>
  <c r="B358" i="4"/>
  <c r="A358" i="4" s="1"/>
  <c r="B359" i="4"/>
  <c r="A359" i="4" s="1"/>
  <c r="B360" i="4"/>
  <c r="A360" i="4" s="1"/>
  <c r="B361" i="4"/>
  <c r="A361" i="4" s="1"/>
  <c r="B362" i="4"/>
  <c r="A362" i="4" s="1"/>
  <c r="B363" i="4"/>
  <c r="A363" i="4" s="1"/>
  <c r="B364" i="4"/>
  <c r="A364" i="4" s="1"/>
  <c r="B365" i="4"/>
  <c r="A365" i="4" s="1"/>
  <c r="B366" i="4"/>
  <c r="A366" i="4" s="1"/>
  <c r="B367" i="4"/>
  <c r="A367" i="4" s="1"/>
  <c r="B368" i="4"/>
  <c r="A368" i="4" s="1"/>
  <c r="B369" i="4"/>
  <c r="A369" i="4" s="1"/>
  <c r="B370" i="4"/>
  <c r="A370" i="4" s="1"/>
  <c r="B371" i="4"/>
  <c r="A371" i="4" s="1"/>
  <c r="B372" i="4"/>
  <c r="A372" i="4" s="1"/>
  <c r="B373" i="4"/>
  <c r="A373" i="4" s="1"/>
  <c r="B375" i="4"/>
  <c r="A375" i="4" s="1"/>
  <c r="B376" i="4"/>
  <c r="A376" i="4" s="1"/>
  <c r="B377" i="4"/>
  <c r="A377" i="4" s="1"/>
  <c r="B378" i="4"/>
  <c r="A378" i="4" s="1"/>
  <c r="B379" i="4"/>
  <c r="A379" i="4" s="1"/>
  <c r="B380" i="4"/>
  <c r="A380" i="4" s="1"/>
  <c r="B381" i="4"/>
  <c r="A381" i="4" s="1"/>
  <c r="B382" i="4"/>
  <c r="A382" i="4" s="1"/>
  <c r="B383" i="4"/>
  <c r="A383" i="4" s="1"/>
  <c r="B384" i="4"/>
  <c r="A384" i="4" s="1"/>
  <c r="B385" i="4"/>
  <c r="A385" i="4" s="1"/>
  <c r="B386" i="4"/>
  <c r="A386" i="4" s="1"/>
  <c r="B387" i="4"/>
  <c r="A387" i="4" s="1"/>
  <c r="B388" i="4"/>
  <c r="A388" i="4" s="1"/>
  <c r="B389" i="4"/>
  <c r="A389" i="4" s="1"/>
  <c r="B390" i="4"/>
  <c r="A390" i="4" s="1"/>
  <c r="B391" i="4"/>
  <c r="A391" i="4" s="1"/>
  <c r="B392" i="4"/>
  <c r="A392" i="4" s="1"/>
  <c r="B393" i="4"/>
  <c r="A393" i="4" s="1"/>
  <c r="B394" i="4"/>
  <c r="A394" i="4" s="1"/>
  <c r="B2" i="4"/>
  <c r="A2" i="4" s="1"/>
  <c r="F292" i="4" l="1"/>
  <c r="A292" i="4"/>
  <c r="F137" i="4"/>
  <c r="A137" i="4"/>
  <c r="F58" i="4"/>
  <c r="A58" i="4"/>
  <c r="F374" i="4"/>
  <c r="A374" i="4"/>
  <c r="F38" i="4"/>
  <c r="A38" i="4"/>
  <c r="F306" i="4"/>
  <c r="A306" i="4"/>
  <c r="F78" i="4"/>
  <c r="A78" i="4"/>
  <c r="F297" i="4"/>
  <c r="A297" i="4"/>
  <c r="F65" i="4"/>
  <c r="A65" i="4"/>
  <c r="BG3" i="4"/>
  <c r="BJ4" i="4" s="1"/>
  <c r="AK153" i="4"/>
  <c r="AL153" i="4" s="1"/>
  <c r="F13" i="6"/>
  <c r="J13" i="6"/>
  <c r="L13" i="6"/>
  <c r="M13" i="6"/>
  <c r="N13" i="6"/>
  <c r="O13" i="6"/>
  <c r="P13" i="6"/>
  <c r="Q13" i="6"/>
  <c r="R13" i="6"/>
  <c r="S13" i="6"/>
  <c r="F6" i="6" l="1"/>
  <c r="F8" i="6"/>
  <c r="F9" i="6"/>
  <c r="F10" i="6"/>
  <c r="F11" i="6"/>
  <c r="F12" i="6"/>
  <c r="F14" i="6"/>
  <c r="F7" i="6"/>
  <c r="AK393" i="4" l="1"/>
  <c r="AL393" i="4" s="1"/>
  <c r="AK394" i="4"/>
  <c r="AL394" i="4" s="1"/>
  <c r="AK3" i="4"/>
  <c r="AL3" i="4" s="1"/>
  <c r="AK4" i="4"/>
  <c r="AL4" i="4" s="1"/>
  <c r="AK5" i="4"/>
  <c r="AL5" i="4" s="1"/>
  <c r="AK6" i="4"/>
  <c r="AL6" i="4" s="1"/>
  <c r="AK7" i="4"/>
  <c r="AL7" i="4" s="1"/>
  <c r="AK8" i="4"/>
  <c r="AL8" i="4" s="1"/>
  <c r="AK9" i="4"/>
  <c r="AL9" i="4" s="1"/>
  <c r="AK10" i="4"/>
  <c r="AL10" i="4" s="1"/>
  <c r="AK11" i="4"/>
  <c r="AL11" i="4" s="1"/>
  <c r="AK12" i="4"/>
  <c r="AL12" i="4" s="1"/>
  <c r="AK13" i="4"/>
  <c r="AL13" i="4" s="1"/>
  <c r="AK14" i="4"/>
  <c r="AL14" i="4" s="1"/>
  <c r="AK15" i="4"/>
  <c r="AL15" i="4" s="1"/>
  <c r="AK16" i="4"/>
  <c r="AL16" i="4" s="1"/>
  <c r="AK17" i="4"/>
  <c r="AL17" i="4" s="1"/>
  <c r="AK18" i="4"/>
  <c r="AL18" i="4" s="1"/>
  <c r="AK19" i="4"/>
  <c r="AL19" i="4" s="1"/>
  <c r="AK20" i="4"/>
  <c r="AL20" i="4" s="1"/>
  <c r="AK21" i="4"/>
  <c r="AL21" i="4" s="1"/>
  <c r="AK22" i="4"/>
  <c r="AL22" i="4" s="1"/>
  <c r="AK23" i="4"/>
  <c r="AL23" i="4" s="1"/>
  <c r="AK24" i="4"/>
  <c r="AL24" i="4" s="1"/>
  <c r="AK25" i="4"/>
  <c r="AL25" i="4" s="1"/>
  <c r="AK26" i="4"/>
  <c r="AL26" i="4" s="1"/>
  <c r="AK27" i="4"/>
  <c r="AL27" i="4" s="1"/>
  <c r="AK28" i="4"/>
  <c r="AL28" i="4" s="1"/>
  <c r="AK29" i="4"/>
  <c r="AL29" i="4" s="1"/>
  <c r="AK30" i="4"/>
  <c r="AL30" i="4" s="1"/>
  <c r="AK31" i="4"/>
  <c r="AL31" i="4" s="1"/>
  <c r="AK32" i="4"/>
  <c r="AL32" i="4" s="1"/>
  <c r="AK33" i="4"/>
  <c r="AL33" i="4" s="1"/>
  <c r="AK34" i="4"/>
  <c r="AL34" i="4" s="1"/>
  <c r="AK35" i="4"/>
  <c r="AL35" i="4" s="1"/>
  <c r="AK36" i="4"/>
  <c r="AL36" i="4" s="1"/>
  <c r="AK37" i="4"/>
  <c r="AL37" i="4" s="1"/>
  <c r="AK38" i="4"/>
  <c r="AL38" i="4" s="1"/>
  <c r="AK39" i="4"/>
  <c r="AL39" i="4" s="1"/>
  <c r="AK40" i="4"/>
  <c r="AL40" i="4" s="1"/>
  <c r="AK41" i="4"/>
  <c r="AL41" i="4" s="1"/>
  <c r="AK42" i="4"/>
  <c r="AL42" i="4" s="1"/>
  <c r="AK43" i="4"/>
  <c r="AL43" i="4" s="1"/>
  <c r="AK44" i="4"/>
  <c r="AL44" i="4" s="1"/>
  <c r="AK45" i="4"/>
  <c r="AL45" i="4" s="1"/>
  <c r="AK46" i="4"/>
  <c r="AL46" i="4" s="1"/>
  <c r="AK47" i="4"/>
  <c r="AL47" i="4" s="1"/>
  <c r="AK48" i="4"/>
  <c r="AL48" i="4" s="1"/>
  <c r="AK49" i="4"/>
  <c r="AL49" i="4" s="1"/>
  <c r="AK50" i="4"/>
  <c r="AL50" i="4" s="1"/>
  <c r="AK51" i="4"/>
  <c r="AL51" i="4" s="1"/>
  <c r="AK52" i="4"/>
  <c r="AL52" i="4" s="1"/>
  <c r="AK53" i="4"/>
  <c r="AL53" i="4" s="1"/>
  <c r="AK54" i="4"/>
  <c r="AL54" i="4" s="1"/>
  <c r="AK55" i="4"/>
  <c r="AL55" i="4" s="1"/>
  <c r="AK56" i="4"/>
  <c r="AL56" i="4" s="1"/>
  <c r="AK57" i="4"/>
  <c r="AL57" i="4" s="1"/>
  <c r="AK58" i="4"/>
  <c r="AL58" i="4" s="1"/>
  <c r="AK59" i="4"/>
  <c r="AL59" i="4" s="1"/>
  <c r="AK60" i="4"/>
  <c r="AL60" i="4" s="1"/>
  <c r="AK61" i="4"/>
  <c r="AL61" i="4" s="1"/>
  <c r="AK62" i="4"/>
  <c r="AL62" i="4" s="1"/>
  <c r="AK63" i="4"/>
  <c r="AL63" i="4" s="1"/>
  <c r="AK64" i="4"/>
  <c r="AL64" i="4" s="1"/>
  <c r="AK65" i="4"/>
  <c r="AL65" i="4" s="1"/>
  <c r="AK66" i="4"/>
  <c r="AL66" i="4" s="1"/>
  <c r="AK67" i="4"/>
  <c r="AL67" i="4" s="1"/>
  <c r="AK68" i="4"/>
  <c r="AL68" i="4" s="1"/>
  <c r="AK69" i="4"/>
  <c r="AL69" i="4" s="1"/>
  <c r="AK70" i="4"/>
  <c r="AL70" i="4" s="1"/>
  <c r="AK71" i="4"/>
  <c r="AL71" i="4" s="1"/>
  <c r="AK72" i="4"/>
  <c r="AL72" i="4" s="1"/>
  <c r="AK73" i="4"/>
  <c r="AL73" i="4" s="1"/>
  <c r="AK74" i="4"/>
  <c r="AL74" i="4" s="1"/>
  <c r="AK75" i="4"/>
  <c r="AL75" i="4" s="1"/>
  <c r="AK76" i="4"/>
  <c r="AL76" i="4" s="1"/>
  <c r="AK77" i="4"/>
  <c r="AL77" i="4" s="1"/>
  <c r="AK78" i="4"/>
  <c r="AL78" i="4" s="1"/>
  <c r="AK79" i="4"/>
  <c r="AL79" i="4" s="1"/>
  <c r="AK80" i="4"/>
  <c r="AL80" i="4" s="1"/>
  <c r="AK81" i="4"/>
  <c r="AL81" i="4" s="1"/>
  <c r="AK82" i="4"/>
  <c r="AL82" i="4" s="1"/>
  <c r="AK83" i="4"/>
  <c r="AL83" i="4" s="1"/>
  <c r="AK84" i="4"/>
  <c r="AL84" i="4" s="1"/>
  <c r="AK85" i="4"/>
  <c r="AL85" i="4" s="1"/>
  <c r="AK86" i="4"/>
  <c r="AL86" i="4" s="1"/>
  <c r="AK87" i="4"/>
  <c r="AL87" i="4" s="1"/>
  <c r="AK88" i="4"/>
  <c r="AL88" i="4" s="1"/>
  <c r="AK89" i="4"/>
  <c r="AL89" i="4" s="1"/>
  <c r="AK90" i="4"/>
  <c r="AL90" i="4" s="1"/>
  <c r="AK91" i="4"/>
  <c r="AL91" i="4" s="1"/>
  <c r="AK92" i="4"/>
  <c r="AL92" i="4" s="1"/>
  <c r="AK93" i="4"/>
  <c r="AL93" i="4" s="1"/>
  <c r="AK94" i="4"/>
  <c r="AL94" i="4" s="1"/>
  <c r="AK95" i="4"/>
  <c r="AL95" i="4" s="1"/>
  <c r="AK96" i="4"/>
  <c r="AL96" i="4" s="1"/>
  <c r="AK97" i="4"/>
  <c r="AL97" i="4" s="1"/>
  <c r="AK98" i="4"/>
  <c r="AL98" i="4" s="1"/>
  <c r="AK99" i="4"/>
  <c r="AL99" i="4" s="1"/>
  <c r="AK100" i="4"/>
  <c r="AL100" i="4" s="1"/>
  <c r="AK101" i="4"/>
  <c r="AL101" i="4" s="1"/>
  <c r="AK102" i="4"/>
  <c r="AL102" i="4" s="1"/>
  <c r="AK103" i="4"/>
  <c r="AL103" i="4" s="1"/>
  <c r="AK104" i="4"/>
  <c r="AL104" i="4" s="1"/>
  <c r="AK105" i="4"/>
  <c r="AL105" i="4" s="1"/>
  <c r="AK106" i="4"/>
  <c r="AL106" i="4" s="1"/>
  <c r="AK107" i="4"/>
  <c r="AL107" i="4" s="1"/>
  <c r="AK108" i="4"/>
  <c r="AL108" i="4" s="1"/>
  <c r="AK109" i="4"/>
  <c r="AL109" i="4" s="1"/>
  <c r="AK110" i="4"/>
  <c r="AL110" i="4" s="1"/>
  <c r="AK111" i="4"/>
  <c r="AL111" i="4" s="1"/>
  <c r="AK112" i="4"/>
  <c r="AL112" i="4" s="1"/>
  <c r="AK113" i="4"/>
  <c r="AL113" i="4" s="1"/>
  <c r="AK114" i="4"/>
  <c r="AL114" i="4" s="1"/>
  <c r="AK115" i="4"/>
  <c r="AL115" i="4" s="1"/>
  <c r="AK116" i="4"/>
  <c r="AL116" i="4" s="1"/>
  <c r="AK117" i="4"/>
  <c r="AL117" i="4" s="1"/>
  <c r="AK118" i="4"/>
  <c r="AL118" i="4" s="1"/>
  <c r="AK119" i="4"/>
  <c r="AL119" i="4" s="1"/>
  <c r="AK120" i="4"/>
  <c r="AL120" i="4" s="1"/>
  <c r="AK121" i="4"/>
  <c r="AL121" i="4" s="1"/>
  <c r="AK122" i="4"/>
  <c r="AL122" i="4" s="1"/>
  <c r="AK123" i="4"/>
  <c r="AL123" i="4" s="1"/>
  <c r="AK124" i="4"/>
  <c r="AL124" i="4" s="1"/>
  <c r="AK125" i="4"/>
  <c r="AL125" i="4" s="1"/>
  <c r="AK126" i="4"/>
  <c r="AL126" i="4" s="1"/>
  <c r="AK127" i="4"/>
  <c r="AL127" i="4" s="1"/>
  <c r="AK128" i="4"/>
  <c r="AL128" i="4" s="1"/>
  <c r="AK129" i="4"/>
  <c r="AL129" i="4" s="1"/>
  <c r="AK130" i="4"/>
  <c r="AL130" i="4" s="1"/>
  <c r="AK131" i="4"/>
  <c r="AL131" i="4" s="1"/>
  <c r="AK132" i="4"/>
  <c r="AL132" i="4" s="1"/>
  <c r="AK133" i="4"/>
  <c r="AL133" i="4" s="1"/>
  <c r="AK134" i="4"/>
  <c r="AL134" i="4" s="1"/>
  <c r="AK135" i="4"/>
  <c r="AL135" i="4" s="1"/>
  <c r="AK136" i="4"/>
  <c r="AL136" i="4" s="1"/>
  <c r="AK137" i="4"/>
  <c r="AL137" i="4" s="1"/>
  <c r="AK138" i="4"/>
  <c r="AL138" i="4" s="1"/>
  <c r="AK139" i="4"/>
  <c r="AL139" i="4" s="1"/>
  <c r="AK140" i="4"/>
  <c r="AL140" i="4" s="1"/>
  <c r="AK141" i="4"/>
  <c r="AL141" i="4" s="1"/>
  <c r="AK142" i="4"/>
  <c r="AL142" i="4" s="1"/>
  <c r="AK143" i="4"/>
  <c r="AL143" i="4" s="1"/>
  <c r="AK144" i="4"/>
  <c r="AL144" i="4" s="1"/>
  <c r="AK145" i="4"/>
  <c r="AL145" i="4" s="1"/>
  <c r="AK146" i="4"/>
  <c r="AL146" i="4" s="1"/>
  <c r="AK147" i="4"/>
  <c r="AL147" i="4" s="1"/>
  <c r="AK148" i="4"/>
  <c r="AL148" i="4" s="1"/>
  <c r="AK149" i="4"/>
  <c r="AL149" i="4" s="1"/>
  <c r="AK150" i="4"/>
  <c r="AL150" i="4" s="1"/>
  <c r="AK151" i="4"/>
  <c r="AL151" i="4" s="1"/>
  <c r="AK152" i="4"/>
  <c r="AL152" i="4" s="1"/>
  <c r="AK154" i="4"/>
  <c r="AL154" i="4" s="1"/>
  <c r="AK155" i="4"/>
  <c r="AL155" i="4" s="1"/>
  <c r="AK156" i="4"/>
  <c r="AL156" i="4" s="1"/>
  <c r="AK157" i="4"/>
  <c r="AL157" i="4" s="1"/>
  <c r="AK158" i="4"/>
  <c r="AL158" i="4" s="1"/>
  <c r="AK159" i="4"/>
  <c r="AL159" i="4" s="1"/>
  <c r="AK160" i="4"/>
  <c r="AL160" i="4" s="1"/>
  <c r="AK161" i="4"/>
  <c r="AL161" i="4" s="1"/>
  <c r="AK162" i="4"/>
  <c r="AL162" i="4" s="1"/>
  <c r="AK163" i="4"/>
  <c r="AL163" i="4" s="1"/>
  <c r="AK164" i="4"/>
  <c r="AL164" i="4" s="1"/>
  <c r="AK165" i="4"/>
  <c r="AL165" i="4" s="1"/>
  <c r="AK166" i="4"/>
  <c r="AL166" i="4" s="1"/>
  <c r="AK167" i="4"/>
  <c r="AL167" i="4" s="1"/>
  <c r="AK168" i="4"/>
  <c r="AL168" i="4" s="1"/>
  <c r="AK169" i="4"/>
  <c r="AL169" i="4" s="1"/>
  <c r="AK170" i="4"/>
  <c r="AL170" i="4" s="1"/>
  <c r="AK171" i="4"/>
  <c r="AL171" i="4" s="1"/>
  <c r="AK172" i="4"/>
  <c r="AL172" i="4" s="1"/>
  <c r="AK173" i="4"/>
  <c r="AL173" i="4" s="1"/>
  <c r="AK174" i="4"/>
  <c r="AL174" i="4" s="1"/>
  <c r="AK175" i="4"/>
  <c r="AL175" i="4" s="1"/>
  <c r="AK176" i="4"/>
  <c r="AL176" i="4" s="1"/>
  <c r="AK177" i="4"/>
  <c r="AL177" i="4" s="1"/>
  <c r="AK178" i="4"/>
  <c r="AL178" i="4" s="1"/>
  <c r="AK179" i="4"/>
  <c r="AL179" i="4" s="1"/>
  <c r="AK180" i="4"/>
  <c r="AL180" i="4" s="1"/>
  <c r="AK181" i="4"/>
  <c r="AL181" i="4" s="1"/>
  <c r="AK182" i="4"/>
  <c r="AL182" i="4" s="1"/>
  <c r="AK183" i="4"/>
  <c r="AL183" i="4" s="1"/>
  <c r="AK184" i="4"/>
  <c r="AL184" i="4" s="1"/>
  <c r="AK185" i="4"/>
  <c r="AL185" i="4" s="1"/>
  <c r="AK186" i="4"/>
  <c r="AL186" i="4" s="1"/>
  <c r="AK187" i="4"/>
  <c r="AL187" i="4" s="1"/>
  <c r="AK188" i="4"/>
  <c r="AL188" i="4" s="1"/>
  <c r="AK189" i="4"/>
  <c r="AL189" i="4" s="1"/>
  <c r="AK190" i="4"/>
  <c r="AL190" i="4" s="1"/>
  <c r="AK191" i="4"/>
  <c r="AL191" i="4" s="1"/>
  <c r="AK192" i="4"/>
  <c r="AL192" i="4" s="1"/>
  <c r="AK193" i="4"/>
  <c r="AL193" i="4" s="1"/>
  <c r="AK194" i="4"/>
  <c r="AL194" i="4" s="1"/>
  <c r="AK195" i="4"/>
  <c r="AL195" i="4" s="1"/>
  <c r="AK196" i="4"/>
  <c r="AL196" i="4" s="1"/>
  <c r="AK197" i="4"/>
  <c r="AL197" i="4" s="1"/>
  <c r="AK198" i="4"/>
  <c r="AL198" i="4" s="1"/>
  <c r="AK199" i="4"/>
  <c r="AL199" i="4" s="1"/>
  <c r="AK200" i="4"/>
  <c r="AL200" i="4" s="1"/>
  <c r="AK201" i="4"/>
  <c r="AL201" i="4" s="1"/>
  <c r="AK202" i="4"/>
  <c r="AL202" i="4" s="1"/>
  <c r="AK203" i="4"/>
  <c r="AL203" i="4" s="1"/>
  <c r="AK204" i="4"/>
  <c r="AL204" i="4" s="1"/>
  <c r="AK205" i="4"/>
  <c r="AL205" i="4" s="1"/>
  <c r="AK206" i="4"/>
  <c r="AL206" i="4" s="1"/>
  <c r="AK207" i="4"/>
  <c r="AL207" i="4" s="1"/>
  <c r="AK208" i="4"/>
  <c r="AL208" i="4" s="1"/>
  <c r="AK209" i="4"/>
  <c r="AL209" i="4" s="1"/>
  <c r="AK210" i="4"/>
  <c r="AL210" i="4" s="1"/>
  <c r="AK211" i="4"/>
  <c r="AL211" i="4" s="1"/>
  <c r="AK212" i="4"/>
  <c r="AL212" i="4" s="1"/>
  <c r="AK213" i="4"/>
  <c r="AL213" i="4" s="1"/>
  <c r="AK214" i="4"/>
  <c r="AL214" i="4" s="1"/>
  <c r="AK215" i="4"/>
  <c r="AL215" i="4" s="1"/>
  <c r="AK216" i="4"/>
  <c r="AL216" i="4" s="1"/>
  <c r="AK217" i="4"/>
  <c r="AL217" i="4" s="1"/>
  <c r="AK218" i="4"/>
  <c r="AL218" i="4" s="1"/>
  <c r="AK219" i="4"/>
  <c r="AL219" i="4" s="1"/>
  <c r="AK220" i="4"/>
  <c r="AL220" i="4" s="1"/>
  <c r="AK221" i="4"/>
  <c r="AL221" i="4" s="1"/>
  <c r="AK222" i="4"/>
  <c r="AL222" i="4" s="1"/>
  <c r="AK223" i="4"/>
  <c r="AL223" i="4" s="1"/>
  <c r="AK224" i="4"/>
  <c r="AL224" i="4" s="1"/>
  <c r="AK225" i="4"/>
  <c r="AL225" i="4" s="1"/>
  <c r="AK226" i="4"/>
  <c r="AL226" i="4" s="1"/>
  <c r="AK227" i="4"/>
  <c r="AL227" i="4" s="1"/>
  <c r="AK228" i="4"/>
  <c r="AL228" i="4" s="1"/>
  <c r="AK229" i="4"/>
  <c r="AL229" i="4" s="1"/>
  <c r="AK230" i="4"/>
  <c r="AL230" i="4" s="1"/>
  <c r="AK231" i="4"/>
  <c r="AL231" i="4" s="1"/>
  <c r="AK232" i="4"/>
  <c r="AL232" i="4" s="1"/>
  <c r="AK233" i="4"/>
  <c r="AL233" i="4" s="1"/>
  <c r="AK234" i="4"/>
  <c r="AL234" i="4" s="1"/>
  <c r="AK235" i="4"/>
  <c r="AL235" i="4" s="1"/>
  <c r="AK236" i="4"/>
  <c r="AL236" i="4" s="1"/>
  <c r="AK237" i="4"/>
  <c r="AL237" i="4" s="1"/>
  <c r="AK238" i="4"/>
  <c r="AL238" i="4" s="1"/>
  <c r="AK239" i="4"/>
  <c r="AL239" i="4" s="1"/>
  <c r="AK240" i="4"/>
  <c r="AL240" i="4" s="1"/>
  <c r="AK241" i="4"/>
  <c r="AL241" i="4" s="1"/>
  <c r="AK242" i="4"/>
  <c r="AL242" i="4" s="1"/>
  <c r="AK243" i="4"/>
  <c r="AL243" i="4" s="1"/>
  <c r="AK244" i="4"/>
  <c r="AL244" i="4" s="1"/>
  <c r="AK245" i="4"/>
  <c r="AL245" i="4" s="1"/>
  <c r="AK246" i="4"/>
  <c r="AL246" i="4" s="1"/>
  <c r="AK247" i="4"/>
  <c r="AL247" i="4" s="1"/>
  <c r="AK248" i="4"/>
  <c r="AL248" i="4" s="1"/>
  <c r="AK249" i="4"/>
  <c r="AL249" i="4" s="1"/>
  <c r="AK250" i="4"/>
  <c r="AL250" i="4" s="1"/>
  <c r="AK251" i="4"/>
  <c r="AL251" i="4" s="1"/>
  <c r="AK252" i="4"/>
  <c r="AL252" i="4" s="1"/>
  <c r="AK253" i="4"/>
  <c r="AL253" i="4" s="1"/>
  <c r="AK254" i="4"/>
  <c r="AL254" i="4" s="1"/>
  <c r="AK255" i="4"/>
  <c r="AL255" i="4" s="1"/>
  <c r="AK256" i="4"/>
  <c r="AL256" i="4" s="1"/>
  <c r="AK257" i="4"/>
  <c r="AL257" i="4" s="1"/>
  <c r="AK258" i="4"/>
  <c r="AL258" i="4" s="1"/>
  <c r="AK259" i="4"/>
  <c r="AL259" i="4" s="1"/>
  <c r="AK260" i="4"/>
  <c r="AL260" i="4" s="1"/>
  <c r="AK261" i="4"/>
  <c r="AL261" i="4" s="1"/>
  <c r="AK262" i="4"/>
  <c r="AL262" i="4" s="1"/>
  <c r="AK263" i="4"/>
  <c r="AL263" i="4" s="1"/>
  <c r="AK264" i="4"/>
  <c r="AL264" i="4" s="1"/>
  <c r="AK265" i="4"/>
  <c r="AL265" i="4" s="1"/>
  <c r="AK266" i="4"/>
  <c r="AL266" i="4" s="1"/>
  <c r="AK267" i="4"/>
  <c r="AL267" i="4" s="1"/>
  <c r="AK268" i="4"/>
  <c r="AL268" i="4" s="1"/>
  <c r="AK269" i="4"/>
  <c r="AL269" i="4" s="1"/>
  <c r="AK270" i="4"/>
  <c r="AL270" i="4" s="1"/>
  <c r="AK271" i="4"/>
  <c r="AL271" i="4" s="1"/>
  <c r="AK272" i="4"/>
  <c r="AL272" i="4" s="1"/>
  <c r="AK273" i="4"/>
  <c r="AL273" i="4" s="1"/>
  <c r="AK274" i="4"/>
  <c r="AL274" i="4" s="1"/>
  <c r="AK275" i="4"/>
  <c r="AL275" i="4" s="1"/>
  <c r="AK276" i="4"/>
  <c r="AL276" i="4" s="1"/>
  <c r="AK277" i="4"/>
  <c r="AL277" i="4" s="1"/>
  <c r="AK278" i="4"/>
  <c r="AL278" i="4" s="1"/>
  <c r="AK279" i="4"/>
  <c r="AL279" i="4" s="1"/>
  <c r="AK280" i="4"/>
  <c r="AL280" i="4" s="1"/>
  <c r="AK281" i="4"/>
  <c r="AL281" i="4" s="1"/>
  <c r="AK282" i="4"/>
  <c r="AL282" i="4" s="1"/>
  <c r="AK283" i="4"/>
  <c r="AL283" i="4" s="1"/>
  <c r="AK284" i="4"/>
  <c r="AL284" i="4" s="1"/>
  <c r="AK285" i="4"/>
  <c r="AL285" i="4" s="1"/>
  <c r="AK286" i="4"/>
  <c r="AL286" i="4" s="1"/>
  <c r="AK287" i="4"/>
  <c r="AL287" i="4" s="1"/>
  <c r="AK288" i="4"/>
  <c r="AL288" i="4" s="1"/>
  <c r="AK289" i="4"/>
  <c r="AL289" i="4" s="1"/>
  <c r="AK290" i="4"/>
  <c r="AL290" i="4" s="1"/>
  <c r="AK291" i="4"/>
  <c r="AL291" i="4" s="1"/>
  <c r="AK292" i="4"/>
  <c r="AL292" i="4" s="1"/>
  <c r="AK293" i="4"/>
  <c r="AL293" i="4" s="1"/>
  <c r="AK294" i="4"/>
  <c r="AL294" i="4" s="1"/>
  <c r="AK295" i="4"/>
  <c r="AL295" i="4" s="1"/>
  <c r="AK296" i="4"/>
  <c r="AL296" i="4" s="1"/>
  <c r="AK297" i="4"/>
  <c r="AL297" i="4" s="1"/>
  <c r="AK298" i="4"/>
  <c r="AL298" i="4" s="1"/>
  <c r="AK299" i="4"/>
  <c r="AL299" i="4" s="1"/>
  <c r="AK300" i="4"/>
  <c r="AL300" i="4" s="1"/>
  <c r="AK301" i="4"/>
  <c r="AL301" i="4" s="1"/>
  <c r="AK302" i="4"/>
  <c r="AL302" i="4" s="1"/>
  <c r="AK303" i="4"/>
  <c r="AL303" i="4" s="1"/>
  <c r="AK304" i="4"/>
  <c r="AL304" i="4" s="1"/>
  <c r="AK305" i="4"/>
  <c r="AL305" i="4" s="1"/>
  <c r="AK306" i="4"/>
  <c r="AL306" i="4" s="1"/>
  <c r="AK307" i="4"/>
  <c r="AL307" i="4" s="1"/>
  <c r="AK308" i="4"/>
  <c r="AL308" i="4" s="1"/>
  <c r="AK309" i="4"/>
  <c r="AL309" i="4" s="1"/>
  <c r="AK310" i="4"/>
  <c r="AL310" i="4" s="1"/>
  <c r="AK311" i="4"/>
  <c r="AL311" i="4" s="1"/>
  <c r="AK312" i="4"/>
  <c r="AL312" i="4" s="1"/>
  <c r="AK313" i="4"/>
  <c r="AL313" i="4" s="1"/>
  <c r="AK314" i="4"/>
  <c r="AL314" i="4" s="1"/>
  <c r="AK315" i="4"/>
  <c r="AL315" i="4" s="1"/>
  <c r="AK316" i="4"/>
  <c r="AL316" i="4" s="1"/>
  <c r="AK317" i="4"/>
  <c r="AL317" i="4" s="1"/>
  <c r="AK318" i="4"/>
  <c r="AL318" i="4" s="1"/>
  <c r="AK319" i="4"/>
  <c r="AL319" i="4" s="1"/>
  <c r="AK320" i="4"/>
  <c r="AL320" i="4" s="1"/>
  <c r="AK321" i="4"/>
  <c r="AL321" i="4" s="1"/>
  <c r="AK322" i="4"/>
  <c r="AL322" i="4" s="1"/>
  <c r="AK323" i="4"/>
  <c r="AL323" i="4" s="1"/>
  <c r="AK324" i="4"/>
  <c r="AL324" i="4" s="1"/>
  <c r="AK325" i="4"/>
  <c r="AL325" i="4" s="1"/>
  <c r="AK326" i="4"/>
  <c r="AL326" i="4" s="1"/>
  <c r="AK327" i="4"/>
  <c r="AL327" i="4" s="1"/>
  <c r="AK328" i="4"/>
  <c r="AL328" i="4" s="1"/>
  <c r="AK329" i="4"/>
  <c r="AL329" i="4" s="1"/>
  <c r="AK330" i="4"/>
  <c r="AL330" i="4" s="1"/>
  <c r="AK331" i="4"/>
  <c r="AL331" i="4" s="1"/>
  <c r="AK332" i="4"/>
  <c r="AL332" i="4" s="1"/>
  <c r="AK333" i="4"/>
  <c r="AL333" i="4" s="1"/>
  <c r="AK334" i="4"/>
  <c r="AL334" i="4" s="1"/>
  <c r="AK335" i="4"/>
  <c r="AL335" i="4" s="1"/>
  <c r="AK336" i="4"/>
  <c r="AL336" i="4" s="1"/>
  <c r="AK337" i="4"/>
  <c r="AL337" i="4" s="1"/>
  <c r="AK338" i="4"/>
  <c r="AL338" i="4" s="1"/>
  <c r="AK339" i="4"/>
  <c r="AL339" i="4" s="1"/>
  <c r="AK340" i="4"/>
  <c r="AL340" i="4" s="1"/>
  <c r="AK341" i="4"/>
  <c r="AL341" i="4" s="1"/>
  <c r="AK342" i="4"/>
  <c r="AL342" i="4" s="1"/>
  <c r="AK343" i="4"/>
  <c r="AL343" i="4" s="1"/>
  <c r="AK344" i="4"/>
  <c r="AL344" i="4" s="1"/>
  <c r="AK345" i="4"/>
  <c r="AL345" i="4" s="1"/>
  <c r="AK346" i="4"/>
  <c r="AL346" i="4" s="1"/>
  <c r="AK347" i="4"/>
  <c r="AL347" i="4" s="1"/>
  <c r="AK348" i="4"/>
  <c r="AL348" i="4" s="1"/>
  <c r="AK349" i="4"/>
  <c r="AL349" i="4" s="1"/>
  <c r="AK350" i="4"/>
  <c r="AL350" i="4" s="1"/>
  <c r="AK351" i="4"/>
  <c r="AL351" i="4" s="1"/>
  <c r="AK352" i="4"/>
  <c r="AL352" i="4" s="1"/>
  <c r="AK353" i="4"/>
  <c r="AL353" i="4" s="1"/>
  <c r="AK354" i="4"/>
  <c r="AL354" i="4" s="1"/>
  <c r="AK355" i="4"/>
  <c r="AL355" i="4" s="1"/>
  <c r="AK356" i="4"/>
  <c r="AL356" i="4" s="1"/>
  <c r="AK357" i="4"/>
  <c r="AL357" i="4" s="1"/>
  <c r="AK358" i="4"/>
  <c r="AL358" i="4" s="1"/>
  <c r="AK359" i="4"/>
  <c r="AL359" i="4" s="1"/>
  <c r="AK360" i="4"/>
  <c r="AL360" i="4" s="1"/>
  <c r="AK361" i="4"/>
  <c r="AL361" i="4" s="1"/>
  <c r="AK362" i="4"/>
  <c r="AL362" i="4" s="1"/>
  <c r="AK363" i="4"/>
  <c r="AL363" i="4" s="1"/>
  <c r="AK364" i="4"/>
  <c r="AL364" i="4" s="1"/>
  <c r="AK365" i="4"/>
  <c r="AL365" i="4" s="1"/>
  <c r="AK366" i="4"/>
  <c r="AL366" i="4" s="1"/>
  <c r="AK367" i="4"/>
  <c r="AL367" i="4" s="1"/>
  <c r="AK368" i="4"/>
  <c r="AL368" i="4" s="1"/>
  <c r="AK369" i="4"/>
  <c r="AL369" i="4" s="1"/>
  <c r="AK370" i="4"/>
  <c r="AL370" i="4" s="1"/>
  <c r="AK371" i="4"/>
  <c r="AL371" i="4" s="1"/>
  <c r="AK372" i="4"/>
  <c r="AL372" i="4" s="1"/>
  <c r="AK373" i="4"/>
  <c r="AL373" i="4" s="1"/>
  <c r="AK374" i="4"/>
  <c r="AL374" i="4" s="1"/>
  <c r="AK375" i="4"/>
  <c r="AL375" i="4" s="1"/>
  <c r="AK376" i="4"/>
  <c r="AL376" i="4" s="1"/>
  <c r="AK377" i="4"/>
  <c r="AL377" i="4" s="1"/>
  <c r="AK378" i="4"/>
  <c r="AL378" i="4" s="1"/>
  <c r="AK379" i="4"/>
  <c r="AL379" i="4" s="1"/>
  <c r="AK380" i="4"/>
  <c r="AL380" i="4" s="1"/>
  <c r="AK381" i="4"/>
  <c r="AL381" i="4" s="1"/>
  <c r="AK382" i="4"/>
  <c r="AL382" i="4" s="1"/>
  <c r="AK383" i="4"/>
  <c r="AL383" i="4" s="1"/>
  <c r="AK384" i="4"/>
  <c r="AL384" i="4" s="1"/>
  <c r="AK385" i="4"/>
  <c r="AL385" i="4" s="1"/>
  <c r="AK386" i="4"/>
  <c r="AL386" i="4" s="1"/>
  <c r="AK387" i="4"/>
  <c r="AL387" i="4" s="1"/>
  <c r="AK388" i="4"/>
  <c r="AL388" i="4" s="1"/>
  <c r="AK389" i="4"/>
  <c r="AL389" i="4" s="1"/>
  <c r="AK390" i="4"/>
  <c r="AL390" i="4" s="1"/>
  <c r="AK391" i="4"/>
  <c r="AL391" i="4" s="1"/>
  <c r="AK392" i="4"/>
  <c r="AL392" i="4" s="1"/>
  <c r="AK2" i="4"/>
  <c r="C8" i="6" l="1"/>
  <c r="C9" i="6"/>
  <c r="C10" i="6"/>
  <c r="C11" i="6"/>
  <c r="C12" i="6"/>
  <c r="C14" i="6"/>
  <c r="C7" i="6"/>
  <c r="N6" i="6" l="1"/>
  <c r="O6" i="6"/>
  <c r="P6" i="6"/>
  <c r="Q6" i="6"/>
  <c r="R6" i="6"/>
  <c r="S6" i="6"/>
  <c r="N7" i="6"/>
  <c r="O7" i="6"/>
  <c r="P7" i="6"/>
  <c r="Q7" i="6"/>
  <c r="R7" i="6"/>
  <c r="S7" i="6"/>
  <c r="N8" i="6"/>
  <c r="O8" i="6"/>
  <c r="P8" i="6"/>
  <c r="Q8" i="6"/>
  <c r="R8" i="6"/>
  <c r="S8" i="6"/>
  <c r="N9" i="6"/>
  <c r="O9" i="6"/>
  <c r="P9" i="6"/>
  <c r="Q9" i="6"/>
  <c r="R9" i="6"/>
  <c r="S9" i="6"/>
  <c r="N10" i="6"/>
  <c r="O10" i="6"/>
  <c r="P10" i="6"/>
  <c r="Q10" i="6"/>
  <c r="R10" i="6"/>
  <c r="S10" i="6"/>
  <c r="N11" i="6"/>
  <c r="O11" i="6"/>
  <c r="P11" i="6"/>
  <c r="Q11" i="6"/>
  <c r="R11" i="6"/>
  <c r="S11" i="6"/>
  <c r="N12" i="6"/>
  <c r="O12" i="6"/>
  <c r="P12" i="6"/>
  <c r="Q12" i="6"/>
  <c r="R12" i="6"/>
  <c r="S12" i="6"/>
  <c r="N14" i="6"/>
  <c r="O14" i="6"/>
  <c r="P14" i="6"/>
  <c r="Q14" i="6"/>
  <c r="R14" i="6"/>
  <c r="S14" i="6"/>
  <c r="M6" i="6"/>
  <c r="L6" i="6"/>
  <c r="M7" i="6"/>
  <c r="M8" i="6"/>
  <c r="M9" i="6"/>
  <c r="M10" i="6"/>
  <c r="M11" i="6"/>
  <c r="M12" i="6"/>
  <c r="M14" i="6"/>
  <c r="L7" i="6"/>
  <c r="L8" i="6"/>
  <c r="L9" i="6"/>
  <c r="L10" i="6"/>
  <c r="L11" i="6"/>
  <c r="L12" i="6"/>
  <c r="L14" i="6"/>
  <c r="J6" i="6"/>
  <c r="J8" i="6"/>
  <c r="J9" i="6"/>
  <c r="J10" i="6"/>
  <c r="J11" i="6"/>
  <c r="J12" i="6"/>
  <c r="J14" i="6"/>
  <c r="J7" i="6"/>
  <c r="AE2" i="4" l="1"/>
  <c r="B29" i="5" s="1"/>
  <c r="AR1" i="4"/>
  <c r="AL2" i="4"/>
  <c r="AM153" i="4" s="1"/>
  <c r="BF3" i="4" l="1"/>
  <c r="F3" i="4"/>
  <c r="F7" i="4"/>
  <c r="F11" i="4"/>
  <c r="F15" i="4"/>
  <c r="F19" i="4"/>
  <c r="F23" i="4"/>
  <c r="F27" i="4"/>
  <c r="F31" i="4"/>
  <c r="F35" i="4"/>
  <c r="F39" i="4"/>
  <c r="F43" i="4"/>
  <c r="F47" i="4"/>
  <c r="F51" i="4"/>
  <c r="F55" i="4"/>
  <c r="F59" i="4"/>
  <c r="F63" i="4"/>
  <c r="F67" i="4"/>
  <c r="F71" i="4"/>
  <c r="F75" i="4"/>
  <c r="F79" i="4"/>
  <c r="F83" i="4"/>
  <c r="F87" i="4"/>
  <c r="F91" i="4"/>
  <c r="F95" i="4"/>
  <c r="F99" i="4"/>
  <c r="F103" i="4"/>
  <c r="F107" i="4"/>
  <c r="F111" i="4"/>
  <c r="F115" i="4"/>
  <c r="F119" i="4"/>
  <c r="F123" i="4"/>
  <c r="F127" i="4"/>
  <c r="F131" i="4"/>
  <c r="F135" i="4"/>
  <c r="F139" i="4"/>
  <c r="F143" i="4"/>
  <c r="F147" i="4"/>
  <c r="F151" i="4"/>
  <c r="F155" i="4"/>
  <c r="F159" i="4"/>
  <c r="F163" i="4"/>
  <c r="F167" i="4"/>
  <c r="F171" i="4"/>
  <c r="F175" i="4"/>
  <c r="F179" i="4"/>
  <c r="F183" i="4"/>
  <c r="F187" i="4"/>
  <c r="F191" i="4"/>
  <c r="F195" i="4"/>
  <c r="F199" i="4"/>
  <c r="F203" i="4"/>
  <c r="F207" i="4"/>
  <c r="F211" i="4"/>
  <c r="F215" i="4"/>
  <c r="F219" i="4"/>
  <c r="F223" i="4"/>
  <c r="F227" i="4"/>
  <c r="F231" i="4"/>
  <c r="F235" i="4"/>
  <c r="F239" i="4"/>
  <c r="F243" i="4"/>
  <c r="F247" i="4"/>
  <c r="F251" i="4"/>
  <c r="F255" i="4"/>
  <c r="F259" i="4"/>
  <c r="F263" i="4"/>
  <c r="F267" i="4"/>
  <c r="F271" i="4"/>
  <c r="F275" i="4"/>
  <c r="F279" i="4"/>
  <c r="F283" i="4"/>
  <c r="F287" i="4"/>
  <c r="F291" i="4"/>
  <c r="F295" i="4"/>
  <c r="F299" i="4"/>
  <c r="F303" i="4"/>
  <c r="F307" i="4"/>
  <c r="F311" i="4"/>
  <c r="F315" i="4"/>
  <c r="F319" i="4"/>
  <c r="F323" i="4"/>
  <c r="F327" i="4"/>
  <c r="F331" i="4"/>
  <c r="F335" i="4"/>
  <c r="F339" i="4"/>
  <c r="F4" i="4"/>
  <c r="F8" i="4"/>
  <c r="F12" i="4"/>
  <c r="F16" i="4"/>
  <c r="F20" i="4"/>
  <c r="F24" i="4"/>
  <c r="F28" i="4"/>
  <c r="F32" i="4"/>
  <c r="F36" i="4"/>
  <c r="F40" i="4"/>
  <c r="F44" i="4"/>
  <c r="F48" i="4"/>
  <c r="F52" i="4"/>
  <c r="F56" i="4"/>
  <c r="F60" i="4"/>
  <c r="F64" i="4"/>
  <c r="F68" i="4"/>
  <c r="F72" i="4"/>
  <c r="F76" i="4"/>
  <c r="F80" i="4"/>
  <c r="F84" i="4"/>
  <c r="F88" i="4"/>
  <c r="F92" i="4"/>
  <c r="F96" i="4"/>
  <c r="F100" i="4"/>
  <c r="F104" i="4"/>
  <c r="F108" i="4"/>
  <c r="F112" i="4"/>
  <c r="F116" i="4"/>
  <c r="F120" i="4"/>
  <c r="F124" i="4"/>
  <c r="F128" i="4"/>
  <c r="F132" i="4"/>
  <c r="F136" i="4"/>
  <c r="F140" i="4"/>
  <c r="F144" i="4"/>
  <c r="F148" i="4"/>
  <c r="F152" i="4"/>
  <c r="F156" i="4"/>
  <c r="F160" i="4"/>
  <c r="F164" i="4"/>
  <c r="F168" i="4"/>
  <c r="F172" i="4"/>
  <c r="F176" i="4"/>
  <c r="F180" i="4"/>
  <c r="F184" i="4"/>
  <c r="F188" i="4"/>
  <c r="F192" i="4"/>
  <c r="F196" i="4"/>
  <c r="F200" i="4"/>
  <c r="F204" i="4"/>
  <c r="F208" i="4"/>
  <c r="F212" i="4"/>
  <c r="F216" i="4"/>
  <c r="F220" i="4"/>
  <c r="F224" i="4"/>
  <c r="F228" i="4"/>
  <c r="F232" i="4"/>
  <c r="F236" i="4"/>
  <c r="F240" i="4"/>
  <c r="F244" i="4"/>
  <c r="F248" i="4"/>
  <c r="F252" i="4"/>
  <c r="F256" i="4"/>
  <c r="F260" i="4"/>
  <c r="F264" i="4"/>
  <c r="F268" i="4"/>
  <c r="F272" i="4"/>
  <c r="F276" i="4"/>
  <c r="F280" i="4"/>
  <c r="F284" i="4"/>
  <c r="F288" i="4"/>
  <c r="F296" i="4"/>
  <c r="F300" i="4"/>
  <c r="F304" i="4"/>
  <c r="F308" i="4"/>
  <c r="F312" i="4"/>
  <c r="F316" i="4"/>
  <c r="F320" i="4"/>
  <c r="F324" i="4"/>
  <c r="F328" i="4"/>
  <c r="F332" i="4"/>
  <c r="F336" i="4"/>
  <c r="F340" i="4"/>
  <c r="F344" i="4"/>
  <c r="F5" i="4"/>
  <c r="F9" i="4"/>
  <c r="F13" i="4"/>
  <c r="F17" i="4"/>
  <c r="F21" i="4"/>
  <c r="F25" i="4"/>
  <c r="F29" i="4"/>
  <c r="F33" i="4"/>
  <c r="F37" i="4"/>
  <c r="F41" i="4"/>
  <c r="F45" i="4"/>
  <c r="F49" i="4"/>
  <c r="F53" i="4"/>
  <c r="F57" i="4"/>
  <c r="F61" i="4"/>
  <c r="F69" i="4"/>
  <c r="F73" i="4"/>
  <c r="F77" i="4"/>
  <c r="F81" i="4"/>
  <c r="F85" i="4"/>
  <c r="F89" i="4"/>
  <c r="F93" i="4"/>
  <c r="F97" i="4"/>
  <c r="F101" i="4"/>
  <c r="F105" i="4"/>
  <c r="F109" i="4"/>
  <c r="F113" i="4"/>
  <c r="F117" i="4"/>
  <c r="F121" i="4"/>
  <c r="F125" i="4"/>
  <c r="F129" i="4"/>
  <c r="F133" i="4"/>
  <c r="F141" i="4"/>
  <c r="F145" i="4"/>
  <c r="F149" i="4"/>
  <c r="F153" i="4"/>
  <c r="F157" i="4"/>
  <c r="F161" i="4"/>
  <c r="F165" i="4"/>
  <c r="F169" i="4"/>
  <c r="F173" i="4"/>
  <c r="F177" i="4"/>
  <c r="F181" i="4"/>
  <c r="F185" i="4"/>
  <c r="F189" i="4"/>
  <c r="F193" i="4"/>
  <c r="F197" i="4"/>
  <c r="F201" i="4"/>
  <c r="F205" i="4"/>
  <c r="F209" i="4"/>
  <c r="F213" i="4"/>
  <c r="F217" i="4"/>
  <c r="F221" i="4"/>
  <c r="F225" i="4"/>
  <c r="F229" i="4"/>
  <c r="F233" i="4"/>
  <c r="F237" i="4"/>
  <c r="F241" i="4"/>
  <c r="F245" i="4"/>
  <c r="F249" i="4"/>
  <c r="F253" i="4"/>
  <c r="F257" i="4"/>
  <c r="F261" i="4"/>
  <c r="F265" i="4"/>
  <c r="F269" i="4"/>
  <c r="F273" i="4"/>
  <c r="F277" i="4"/>
  <c r="F281" i="4"/>
  <c r="F285" i="4"/>
  <c r="F289" i="4"/>
  <c r="F293" i="4"/>
  <c r="F301" i="4"/>
  <c r="F305" i="4"/>
  <c r="F309" i="4"/>
  <c r="F313" i="4"/>
  <c r="F317" i="4"/>
  <c r="F321" i="4"/>
  <c r="F325" i="4"/>
  <c r="F329" i="4"/>
  <c r="F333" i="4"/>
  <c r="F337" i="4"/>
  <c r="F341" i="4"/>
  <c r="F345" i="4"/>
  <c r="F349" i="4"/>
  <c r="F6" i="4"/>
  <c r="F22" i="4"/>
  <c r="F54" i="4"/>
  <c r="F66" i="4"/>
  <c r="F82" i="4"/>
  <c r="F98" i="4"/>
  <c r="F114" i="4"/>
  <c r="F130" i="4"/>
  <c r="F142" i="4"/>
  <c r="F158" i="4"/>
  <c r="F174" i="4"/>
  <c r="F190" i="4"/>
  <c r="F206" i="4"/>
  <c r="F222" i="4"/>
  <c r="F238" i="4"/>
  <c r="F254" i="4"/>
  <c r="F270" i="4"/>
  <c r="F286" i="4"/>
  <c r="F310" i="4"/>
  <c r="F326" i="4"/>
  <c r="F342" i="4"/>
  <c r="F348" i="4"/>
  <c r="F353" i="4"/>
  <c r="F357" i="4"/>
  <c r="F361" i="4"/>
  <c r="F365" i="4"/>
  <c r="F369" i="4"/>
  <c r="F373" i="4"/>
  <c r="F377" i="4"/>
  <c r="F381" i="4"/>
  <c r="F385" i="4"/>
  <c r="F389" i="4"/>
  <c r="F393" i="4"/>
  <c r="F368" i="4"/>
  <c r="F380" i="4"/>
  <c r="F392" i="4"/>
  <c r="F10" i="4"/>
  <c r="F26" i="4"/>
  <c r="F42" i="4"/>
  <c r="F70" i="4"/>
  <c r="F86" i="4"/>
  <c r="F102" i="4"/>
  <c r="F118" i="4"/>
  <c r="F134" i="4"/>
  <c r="F146" i="4"/>
  <c r="F162" i="4"/>
  <c r="F178" i="4"/>
  <c r="F194" i="4"/>
  <c r="F210" i="4"/>
  <c r="F226" i="4"/>
  <c r="F242" i="4"/>
  <c r="F258" i="4"/>
  <c r="F274" i="4"/>
  <c r="F290" i="4"/>
  <c r="F298" i="4"/>
  <c r="F314" i="4"/>
  <c r="F330" i="4"/>
  <c r="F343" i="4"/>
  <c r="F350" i="4"/>
  <c r="F354" i="4"/>
  <c r="F358" i="4"/>
  <c r="F362" i="4"/>
  <c r="F366" i="4"/>
  <c r="F370" i="4"/>
  <c r="F378" i="4"/>
  <c r="F382" i="4"/>
  <c r="F386" i="4"/>
  <c r="F390" i="4"/>
  <c r="F394" i="4"/>
  <c r="F154" i="4"/>
  <c r="F186" i="4"/>
  <c r="F218" i="4"/>
  <c r="F250" i="4"/>
  <c r="F282" i="4"/>
  <c r="F322" i="4"/>
  <c r="F347" i="4"/>
  <c r="F356" i="4"/>
  <c r="F364" i="4"/>
  <c r="F372" i="4"/>
  <c r="F384" i="4"/>
  <c r="F14" i="4"/>
  <c r="F30" i="4"/>
  <c r="F46" i="4"/>
  <c r="F62" i="4"/>
  <c r="F74" i="4"/>
  <c r="F90" i="4"/>
  <c r="F106" i="4"/>
  <c r="F122" i="4"/>
  <c r="F150" i="4"/>
  <c r="F166" i="4"/>
  <c r="F182" i="4"/>
  <c r="F198" i="4"/>
  <c r="F214" i="4"/>
  <c r="F230" i="4"/>
  <c r="F246" i="4"/>
  <c r="F262" i="4"/>
  <c r="F278" i="4"/>
  <c r="F302" i="4"/>
  <c r="F318" i="4"/>
  <c r="F334" i="4"/>
  <c r="F346" i="4"/>
  <c r="F351" i="4"/>
  <c r="F355" i="4"/>
  <c r="F359" i="4"/>
  <c r="F363" i="4"/>
  <c r="F367" i="4"/>
  <c r="F371" i="4"/>
  <c r="F375" i="4"/>
  <c r="F379" i="4"/>
  <c r="F383" i="4"/>
  <c r="F387" i="4"/>
  <c r="F391" i="4"/>
  <c r="F2" i="4"/>
  <c r="F18" i="4"/>
  <c r="F34" i="4"/>
  <c r="F50" i="4"/>
  <c r="F94" i="4"/>
  <c r="F110" i="4"/>
  <c r="F126" i="4"/>
  <c r="F138" i="4"/>
  <c r="F170" i="4"/>
  <c r="F202" i="4"/>
  <c r="F234" i="4"/>
  <c r="F266" i="4"/>
  <c r="F294" i="4"/>
  <c r="F338" i="4"/>
  <c r="F352" i="4"/>
  <c r="F360" i="4"/>
  <c r="F376" i="4"/>
  <c r="F388" i="4"/>
  <c r="BH3" i="4"/>
  <c r="BJ3" i="4" s="1"/>
  <c r="AN153" i="4"/>
  <c r="AO153" i="4"/>
  <c r="AM393" i="4"/>
  <c r="AM363" i="4"/>
  <c r="AM375" i="4"/>
  <c r="AM373" i="4"/>
  <c r="AM340" i="4"/>
  <c r="AM324" i="4"/>
  <c r="AM352" i="4"/>
  <c r="AM128" i="4"/>
  <c r="AM380" i="4"/>
  <c r="AM367" i="4"/>
  <c r="AM328" i="4"/>
  <c r="AM308" i="4"/>
  <c r="AM276" i="4"/>
  <c r="AM260" i="4"/>
  <c r="AM245" i="4"/>
  <c r="AM96" i="4"/>
  <c r="AM378" i="4"/>
  <c r="AM28" i="4"/>
  <c r="AM204" i="4"/>
  <c r="AM220" i="4"/>
  <c r="AM234" i="4"/>
  <c r="AM250" i="4"/>
  <c r="AM265" i="4"/>
  <c r="AM281" i="4"/>
  <c r="AM297" i="4"/>
  <c r="AM313" i="4"/>
  <c r="AM329" i="4"/>
  <c r="AM345" i="4"/>
  <c r="AM360" i="4"/>
  <c r="AM100" i="4"/>
  <c r="AM231" i="4"/>
  <c r="AM247" i="4"/>
  <c r="AM262" i="4"/>
  <c r="AM278" i="4"/>
  <c r="AM294" i="4"/>
  <c r="AM310" i="4"/>
  <c r="AM326" i="4"/>
  <c r="AM342" i="4"/>
  <c r="AM357" i="4"/>
  <c r="AM206" i="4"/>
  <c r="AM222" i="4"/>
  <c r="AM240" i="4"/>
  <c r="AM256" i="4"/>
  <c r="AM271" i="4"/>
  <c r="AM287" i="4"/>
  <c r="AM303" i="4"/>
  <c r="AM319" i="4"/>
  <c r="AM335" i="4"/>
  <c r="AM351" i="4"/>
  <c r="AM366" i="4"/>
  <c r="AM165" i="4"/>
  <c r="AM166" i="4"/>
  <c r="AM181" i="4"/>
  <c r="AM197" i="4"/>
  <c r="AM213" i="4"/>
  <c r="AM229" i="4"/>
  <c r="AM116" i="4"/>
  <c r="AM163" i="4"/>
  <c r="AM178" i="4"/>
  <c r="AM194" i="4"/>
  <c r="AM168" i="4"/>
  <c r="AM183" i="4"/>
  <c r="AM199" i="4"/>
  <c r="AM215" i="4"/>
  <c r="AM16" i="4"/>
  <c r="AM84" i="4"/>
  <c r="AM89" i="4"/>
  <c r="AM105" i="4"/>
  <c r="AM394" i="4"/>
  <c r="AM379" i="4"/>
  <c r="AM383" i="4"/>
  <c r="AM377" i="4"/>
  <c r="AM390" i="4"/>
  <c r="AM169" i="4"/>
  <c r="AM292" i="4"/>
  <c r="AM392" i="4"/>
  <c r="AM376" i="4"/>
  <c r="AM348" i="4"/>
  <c r="AM320" i="4"/>
  <c r="AM304" i="4"/>
  <c r="AM272" i="4"/>
  <c r="AM257" i="4"/>
  <c r="AM241" i="4"/>
  <c r="AM332" i="4"/>
  <c r="AM374" i="4"/>
  <c r="AM104" i="4"/>
  <c r="AM208" i="4"/>
  <c r="AM224" i="4"/>
  <c r="AM238" i="4"/>
  <c r="AM254" i="4"/>
  <c r="AM269" i="4"/>
  <c r="AM285" i="4"/>
  <c r="AM301" i="4"/>
  <c r="AM317" i="4"/>
  <c r="AM333" i="4"/>
  <c r="AM349" i="4"/>
  <c r="AM364" i="4"/>
  <c r="AM156" i="4"/>
  <c r="AM235" i="4"/>
  <c r="AM251" i="4"/>
  <c r="AM266" i="4"/>
  <c r="AM282" i="4"/>
  <c r="AM298" i="4"/>
  <c r="AM314" i="4"/>
  <c r="AM330" i="4"/>
  <c r="AM346" i="4"/>
  <c r="AM361" i="4"/>
  <c r="AM210" i="4"/>
  <c r="AM226" i="4"/>
  <c r="AM244" i="4"/>
  <c r="AM275" i="4"/>
  <c r="AM291" i="4"/>
  <c r="AM307" i="4"/>
  <c r="AM323" i="4"/>
  <c r="AM339" i="4"/>
  <c r="AM354" i="4"/>
  <c r="AM370" i="4"/>
  <c r="AM140" i="4"/>
  <c r="AM170" i="4"/>
  <c r="AM185" i="4"/>
  <c r="AM201" i="4"/>
  <c r="AM217" i="4"/>
  <c r="AM20" i="4"/>
  <c r="AM120" i="4"/>
  <c r="AM167" i="4"/>
  <c r="AM182" i="4"/>
  <c r="AM198" i="4"/>
  <c r="AM172" i="4"/>
  <c r="AM187" i="4"/>
  <c r="AM203" i="4"/>
  <c r="AM219" i="4"/>
  <c r="AM344" i="4"/>
  <c r="AM387" i="4"/>
  <c r="AM391" i="4"/>
  <c r="AM381" i="4"/>
  <c r="AM288" i="4"/>
  <c r="AM388" i="4"/>
  <c r="AM372" i="4"/>
  <c r="AM284" i="4"/>
  <c r="AM316" i="4"/>
  <c r="AM300" i="4"/>
  <c r="AM268" i="4"/>
  <c r="AM253" i="4"/>
  <c r="AM237" i="4"/>
  <c r="AM386" i="4"/>
  <c r="AM355" i="4"/>
  <c r="AM212" i="4"/>
  <c r="AM228" i="4"/>
  <c r="AM242" i="4"/>
  <c r="AM258" i="4"/>
  <c r="AM273" i="4"/>
  <c r="AM289" i="4"/>
  <c r="AM305" i="4"/>
  <c r="AM321" i="4"/>
  <c r="AM337" i="4"/>
  <c r="AM353" i="4"/>
  <c r="AM368" i="4"/>
  <c r="AM176" i="4"/>
  <c r="AM239" i="4"/>
  <c r="AM255" i="4"/>
  <c r="AM270" i="4"/>
  <c r="AM286" i="4"/>
  <c r="AM302" i="4"/>
  <c r="AM318" i="4"/>
  <c r="AM334" i="4"/>
  <c r="AM350" i="4"/>
  <c r="AM365" i="4"/>
  <c r="AM214" i="4"/>
  <c r="AM232" i="4"/>
  <c r="AM248" i="4"/>
  <c r="AM263" i="4"/>
  <c r="AM279" i="4"/>
  <c r="AM295" i="4"/>
  <c r="AM311" i="4"/>
  <c r="AM327" i="4"/>
  <c r="AM343" i="4"/>
  <c r="AM358" i="4"/>
  <c r="AM196" i="4"/>
  <c r="AM160" i="4"/>
  <c r="AM173" i="4"/>
  <c r="AM189" i="4"/>
  <c r="AM205" i="4"/>
  <c r="AM221" i="4"/>
  <c r="AM88" i="4"/>
  <c r="AM144" i="4"/>
  <c r="AM171" i="4"/>
  <c r="AM186" i="4"/>
  <c r="AM202" i="4"/>
  <c r="AM175" i="4"/>
  <c r="AM191" i="4"/>
  <c r="AM207" i="4"/>
  <c r="AM223" i="4"/>
  <c r="AM124" i="4"/>
  <c r="AM4" i="4"/>
  <c r="AM97" i="4"/>
  <c r="AM113" i="4"/>
  <c r="AM129" i="4"/>
  <c r="AM145" i="4"/>
  <c r="AM161" i="4"/>
  <c r="AM102" i="4"/>
  <c r="AM118" i="4"/>
  <c r="AM134" i="4"/>
  <c r="AM150" i="4"/>
  <c r="AM52" i="4"/>
  <c r="AM68" i="4"/>
  <c r="AM95" i="4"/>
  <c r="AM111" i="4"/>
  <c r="AM127" i="4"/>
  <c r="AM143" i="4"/>
  <c r="AM159" i="4"/>
  <c r="AM24" i="4"/>
  <c r="AM40" i="4"/>
  <c r="AM17" i="4"/>
  <c r="AM359" i="4"/>
  <c r="AM371" i="4"/>
  <c r="AM264" i="4"/>
  <c r="AM296" i="4"/>
  <c r="AM246" i="4"/>
  <c r="AM309" i="4"/>
  <c r="AM80" i="4"/>
  <c r="AM274" i="4"/>
  <c r="AM338" i="4"/>
  <c r="AM236" i="4"/>
  <c r="AM299" i="4"/>
  <c r="AM362" i="4"/>
  <c r="AM193" i="4"/>
  <c r="AM148" i="4"/>
  <c r="AM179" i="4"/>
  <c r="AM152" i="4"/>
  <c r="AM93" i="4"/>
  <c r="AM121" i="4"/>
  <c r="AM141" i="4"/>
  <c r="AM90" i="4"/>
  <c r="AM110" i="4"/>
  <c r="AM130" i="4"/>
  <c r="AM154" i="4"/>
  <c r="AM60" i="4"/>
  <c r="AM91" i="4"/>
  <c r="AM115" i="4"/>
  <c r="AM135" i="4"/>
  <c r="AM155" i="4"/>
  <c r="AM8" i="4"/>
  <c r="AM9" i="4"/>
  <c r="AM29" i="4"/>
  <c r="AM45" i="4"/>
  <c r="AM61" i="4"/>
  <c r="AM77" i="4"/>
  <c r="AM10" i="4"/>
  <c r="AM26" i="4"/>
  <c r="AM42" i="4"/>
  <c r="AM58" i="4"/>
  <c r="AM74" i="4"/>
  <c r="AM3" i="4"/>
  <c r="AM19" i="4"/>
  <c r="AM35" i="4"/>
  <c r="AM51" i="4"/>
  <c r="AM67" i="4"/>
  <c r="AM83" i="4"/>
  <c r="AM325" i="4"/>
  <c r="AM315" i="4"/>
  <c r="AM209" i="4"/>
  <c r="AM174" i="4"/>
  <c r="AM92" i="4"/>
  <c r="AM125" i="4"/>
  <c r="AM149" i="4"/>
  <c r="AM114" i="4"/>
  <c r="AM138" i="4"/>
  <c r="AM64" i="4"/>
  <c r="AM119" i="4"/>
  <c r="AM139" i="4"/>
  <c r="AM12" i="4"/>
  <c r="AM13" i="4"/>
  <c r="AM49" i="4"/>
  <c r="AM81" i="4"/>
  <c r="AM14" i="4"/>
  <c r="AM46" i="4"/>
  <c r="AM78" i="4"/>
  <c r="AM23" i="4"/>
  <c r="AM55" i="4"/>
  <c r="AM87" i="4"/>
  <c r="AM108" i="4"/>
  <c r="AM41" i="4"/>
  <c r="AM6" i="4"/>
  <c r="AM54" i="4"/>
  <c r="AM15" i="4"/>
  <c r="AM63" i="4"/>
  <c r="AM385" i="4"/>
  <c r="AM200" i="4"/>
  <c r="AM336" i="4"/>
  <c r="AM249" i="4"/>
  <c r="AM188" i="4"/>
  <c r="AM261" i="4"/>
  <c r="AM192" i="4"/>
  <c r="AM290" i="4"/>
  <c r="AM252" i="4"/>
  <c r="AM180" i="4"/>
  <c r="AM195" i="4"/>
  <c r="AM101" i="4"/>
  <c r="AM94" i="4"/>
  <c r="AM158" i="4"/>
  <c r="AM99" i="4"/>
  <c r="AM136" i="4"/>
  <c r="AM33" i="4"/>
  <c r="AM65" i="4"/>
  <c r="AM30" i="4"/>
  <c r="AM62" i="4"/>
  <c r="AM7" i="4"/>
  <c r="AM39" i="4"/>
  <c r="AM71" i="4"/>
  <c r="AM5" i="4"/>
  <c r="AM57" i="4"/>
  <c r="AM22" i="4"/>
  <c r="AM70" i="4"/>
  <c r="AM31" i="4"/>
  <c r="AM79" i="4"/>
  <c r="AM2" i="4"/>
  <c r="AM184" i="4"/>
  <c r="AM312" i="4"/>
  <c r="AM233" i="4"/>
  <c r="AM216" i="4"/>
  <c r="AM277" i="4"/>
  <c r="AM341" i="4"/>
  <c r="AM243" i="4"/>
  <c r="AM306" i="4"/>
  <c r="AM369" i="4"/>
  <c r="AM267" i="4"/>
  <c r="AM331" i="4"/>
  <c r="AM162" i="4"/>
  <c r="AM225" i="4"/>
  <c r="AM190" i="4"/>
  <c r="AM211" i="4"/>
  <c r="AM32" i="4"/>
  <c r="AM109" i="4"/>
  <c r="AM133" i="4"/>
  <c r="AM98" i="4"/>
  <c r="AM122" i="4"/>
  <c r="AM142" i="4"/>
  <c r="AM48" i="4"/>
  <c r="AM72" i="4"/>
  <c r="AM103" i="4"/>
  <c r="AM123" i="4"/>
  <c r="AM147" i="4"/>
  <c r="AM132" i="4"/>
  <c r="AM44" i="4"/>
  <c r="AM21" i="4"/>
  <c r="AM37" i="4"/>
  <c r="AM53" i="4"/>
  <c r="AM69" i="4"/>
  <c r="AM85" i="4"/>
  <c r="AM18" i="4"/>
  <c r="AM34" i="4"/>
  <c r="AM50" i="4"/>
  <c r="AM66" i="4"/>
  <c r="AM82" i="4"/>
  <c r="AM11" i="4"/>
  <c r="AM27" i="4"/>
  <c r="AM43" i="4"/>
  <c r="AM59" i="4"/>
  <c r="AM75" i="4"/>
  <c r="AM389" i="4"/>
  <c r="AM384" i="4"/>
  <c r="AM280" i="4"/>
  <c r="AM382" i="4"/>
  <c r="AM230" i="4"/>
  <c r="AM293" i="4"/>
  <c r="AM356" i="4"/>
  <c r="AM259" i="4"/>
  <c r="AM322" i="4"/>
  <c r="AM218" i="4"/>
  <c r="AM283" i="4"/>
  <c r="AM347" i="4"/>
  <c r="AM177" i="4"/>
  <c r="AM112" i="4"/>
  <c r="AM164" i="4"/>
  <c r="AM227" i="4"/>
  <c r="AM36" i="4"/>
  <c r="AM117" i="4"/>
  <c r="AM137" i="4"/>
  <c r="AM157" i="4"/>
  <c r="AM106" i="4"/>
  <c r="AM126" i="4"/>
  <c r="AM146" i="4"/>
  <c r="AM56" i="4"/>
  <c r="AM76" i="4"/>
  <c r="AM107" i="4"/>
  <c r="AM131" i="4"/>
  <c r="AM151" i="4"/>
  <c r="AM25" i="4"/>
  <c r="AM73" i="4"/>
  <c r="AM38" i="4"/>
  <c r="AM86" i="4"/>
  <c r="AM47" i="4"/>
  <c r="BG4" i="4" l="1"/>
  <c r="BJ7" i="4" s="1"/>
  <c r="BH4" i="4"/>
  <c r="BJ6" i="4" s="1"/>
  <c r="C6" i="6"/>
  <c r="AU153" i="4"/>
  <c r="AR153" i="4"/>
  <c r="AN76" i="4"/>
  <c r="AO76" i="4"/>
  <c r="AN36" i="4"/>
  <c r="AO36" i="4"/>
  <c r="AO27" i="4"/>
  <c r="AN27" i="4"/>
  <c r="AO103" i="4"/>
  <c r="AN103" i="4"/>
  <c r="AN184" i="4"/>
  <c r="AO184" i="4"/>
  <c r="AN30" i="4"/>
  <c r="AO30" i="4"/>
  <c r="AO336" i="4"/>
  <c r="AN336" i="4"/>
  <c r="AR336" i="4" s="1"/>
  <c r="AN49" i="4"/>
  <c r="AO49" i="4"/>
  <c r="AO209" i="4"/>
  <c r="AN209" i="4"/>
  <c r="AU209" i="4" s="1"/>
  <c r="AN42" i="4"/>
  <c r="AO42" i="4"/>
  <c r="AO91" i="4"/>
  <c r="AN91" i="4"/>
  <c r="AO193" i="4"/>
  <c r="AN193" i="4"/>
  <c r="AN338" i="4"/>
  <c r="AR338" i="4" s="1"/>
  <c r="AO338" i="4"/>
  <c r="AO95" i="4"/>
  <c r="AN95" i="4"/>
  <c r="AN145" i="4"/>
  <c r="AO145" i="4"/>
  <c r="AN4" i="4"/>
  <c r="AO4" i="4"/>
  <c r="AO191" i="4"/>
  <c r="AN191" i="4"/>
  <c r="AR191" i="4" s="1"/>
  <c r="AN171" i="4"/>
  <c r="AO171" i="4"/>
  <c r="AO205" i="4"/>
  <c r="AN205" i="4"/>
  <c r="AR205" i="4" s="1"/>
  <c r="AN196" i="4"/>
  <c r="AR196" i="4" s="1"/>
  <c r="AO196" i="4"/>
  <c r="AO311" i="4"/>
  <c r="AN311" i="4"/>
  <c r="AO248" i="4"/>
  <c r="AN248" i="4"/>
  <c r="AN350" i="4"/>
  <c r="AU350" i="4" s="1"/>
  <c r="AO350" i="4"/>
  <c r="AN286" i="4"/>
  <c r="AO286" i="4"/>
  <c r="AN176" i="4"/>
  <c r="AO176" i="4"/>
  <c r="AN321" i="4"/>
  <c r="AU321" i="4" s="1"/>
  <c r="AO321" i="4"/>
  <c r="AN258" i="4"/>
  <c r="AU258" i="4" s="1"/>
  <c r="AO258" i="4"/>
  <c r="AN253" i="4"/>
  <c r="AU253" i="4" s="1"/>
  <c r="AO253" i="4"/>
  <c r="AN284" i="4"/>
  <c r="AU284" i="4" s="1"/>
  <c r="AO284" i="4"/>
  <c r="AN381" i="4"/>
  <c r="AO381" i="4"/>
  <c r="AO219" i="4"/>
  <c r="AN219" i="4"/>
  <c r="AR219" i="4" s="1"/>
  <c r="AN198" i="4"/>
  <c r="AU198" i="4" s="1"/>
  <c r="AO198" i="4"/>
  <c r="AN20" i="4"/>
  <c r="AO20" i="4"/>
  <c r="AN170" i="4"/>
  <c r="AO170" i="4"/>
  <c r="AO339" i="4"/>
  <c r="AN339" i="4"/>
  <c r="AO275" i="4"/>
  <c r="AN275" i="4"/>
  <c r="AN210" i="4"/>
  <c r="AR210" i="4" s="1"/>
  <c r="AO210" i="4"/>
  <c r="AN314" i="4"/>
  <c r="AR314" i="4" s="1"/>
  <c r="AO314" i="4"/>
  <c r="AN251" i="4"/>
  <c r="AR251" i="4" s="1"/>
  <c r="AO251" i="4"/>
  <c r="AN349" i="4"/>
  <c r="AR349" i="4" s="1"/>
  <c r="AO349" i="4"/>
  <c r="AN285" i="4"/>
  <c r="AR285" i="4" s="1"/>
  <c r="AO285" i="4"/>
  <c r="AN224" i="4"/>
  <c r="AU224" i="4" s="1"/>
  <c r="AO224" i="4"/>
  <c r="AN332" i="4"/>
  <c r="AU332" i="4" s="1"/>
  <c r="AO332" i="4"/>
  <c r="AN304" i="4"/>
  <c r="AU304" i="4" s="1"/>
  <c r="AO304" i="4"/>
  <c r="AO392" i="4"/>
  <c r="AN392" i="4"/>
  <c r="AR392" i="4" s="1"/>
  <c r="AN377" i="4"/>
  <c r="AR377" i="4" s="1"/>
  <c r="AO377" i="4"/>
  <c r="AN105" i="4"/>
  <c r="AO105" i="4"/>
  <c r="AO215" i="4"/>
  <c r="AN215" i="4"/>
  <c r="AN194" i="4"/>
  <c r="AU194" i="4" s="1"/>
  <c r="AO194" i="4"/>
  <c r="AN229" i="4"/>
  <c r="AR229" i="4" s="1"/>
  <c r="AO229" i="4"/>
  <c r="AN166" i="4"/>
  <c r="AU166" i="4" s="1"/>
  <c r="AO166" i="4"/>
  <c r="AO335" i="4"/>
  <c r="AN335" i="4"/>
  <c r="AO271" i="4"/>
  <c r="AN271" i="4"/>
  <c r="AU271" i="4" s="1"/>
  <c r="AN206" i="4"/>
  <c r="AU206" i="4" s="1"/>
  <c r="AO206" i="4"/>
  <c r="AN310" i="4"/>
  <c r="AU310" i="4" s="1"/>
  <c r="AO310" i="4"/>
  <c r="AN247" i="4"/>
  <c r="AR247" i="4" s="1"/>
  <c r="AO247" i="4"/>
  <c r="AN345" i="4"/>
  <c r="AU345" i="4" s="1"/>
  <c r="AO345" i="4"/>
  <c r="AN281" i="4"/>
  <c r="AR281" i="4" s="1"/>
  <c r="AO281" i="4"/>
  <c r="AN220" i="4"/>
  <c r="AU220" i="4" s="1"/>
  <c r="AO220" i="4"/>
  <c r="AN96" i="4"/>
  <c r="AO96" i="4"/>
  <c r="AN308" i="4"/>
  <c r="AR308" i="4" s="1"/>
  <c r="AO308" i="4"/>
  <c r="AN128" i="4"/>
  <c r="AO128" i="4"/>
  <c r="AN373" i="4"/>
  <c r="AU373" i="4" s="1"/>
  <c r="AO373" i="4"/>
  <c r="AN25" i="4"/>
  <c r="AO25" i="4"/>
  <c r="AN106" i="4"/>
  <c r="AO106" i="4"/>
  <c r="AO322" i="4"/>
  <c r="AN322" i="4"/>
  <c r="AN69" i="4"/>
  <c r="AO69" i="4"/>
  <c r="AN122" i="4"/>
  <c r="AO122" i="4"/>
  <c r="AN369" i="4"/>
  <c r="AO369" i="4"/>
  <c r="AN70" i="4"/>
  <c r="AO70" i="4"/>
  <c r="AN99" i="4"/>
  <c r="AO99" i="4"/>
  <c r="AO15" i="4"/>
  <c r="AN15" i="4"/>
  <c r="AO119" i="4"/>
  <c r="AN119" i="4"/>
  <c r="AO83" i="4"/>
  <c r="AN83" i="4"/>
  <c r="AN61" i="4"/>
  <c r="AO61" i="4"/>
  <c r="AN110" i="4"/>
  <c r="AO110" i="4"/>
  <c r="AN93" i="4"/>
  <c r="AO93" i="4"/>
  <c r="AN246" i="4"/>
  <c r="AR246" i="4" s="1"/>
  <c r="AO246" i="4"/>
  <c r="AN359" i="4"/>
  <c r="AR359" i="4" s="1"/>
  <c r="AO359" i="4"/>
  <c r="AO159" i="4"/>
  <c r="AN159" i="4"/>
  <c r="AO134" i="4"/>
  <c r="AN134" i="4"/>
  <c r="AN86" i="4"/>
  <c r="AO86" i="4"/>
  <c r="AO151" i="4"/>
  <c r="AN151" i="4"/>
  <c r="AN56" i="4"/>
  <c r="AO56" i="4"/>
  <c r="AN157" i="4"/>
  <c r="AO157" i="4"/>
  <c r="AO227" i="4"/>
  <c r="AN227" i="4"/>
  <c r="AO347" i="4"/>
  <c r="AN347" i="4"/>
  <c r="AR347" i="4" s="1"/>
  <c r="AN259" i="4"/>
  <c r="AR259" i="4" s="1"/>
  <c r="AO259" i="4"/>
  <c r="AN382" i="4"/>
  <c r="AU382" i="4" s="1"/>
  <c r="AO382" i="4"/>
  <c r="AO75" i="4"/>
  <c r="AN75" i="4"/>
  <c r="AO11" i="4"/>
  <c r="AN11" i="4"/>
  <c r="AN34" i="4"/>
  <c r="AO34" i="4"/>
  <c r="AN53" i="4"/>
  <c r="AO53" i="4"/>
  <c r="AO132" i="4"/>
  <c r="AN132" i="4"/>
  <c r="AN72" i="4"/>
  <c r="AO72" i="4"/>
  <c r="AN98" i="4"/>
  <c r="AO98" i="4"/>
  <c r="AN32" i="4"/>
  <c r="AO32" i="4"/>
  <c r="AN162" i="4"/>
  <c r="AO162" i="4"/>
  <c r="AN306" i="4"/>
  <c r="AU306" i="4" s="1"/>
  <c r="AO306" i="4"/>
  <c r="AN216" i="4"/>
  <c r="AU216" i="4" s="1"/>
  <c r="AO216" i="4"/>
  <c r="AO2" i="4"/>
  <c r="AN2" i="4"/>
  <c r="AO22" i="4"/>
  <c r="AN22" i="4"/>
  <c r="AN39" i="4"/>
  <c r="AO39" i="4"/>
  <c r="AN65" i="4"/>
  <c r="AO65" i="4"/>
  <c r="AN158" i="4"/>
  <c r="AO158" i="4"/>
  <c r="AN180" i="4"/>
  <c r="AR180" i="4" s="1"/>
  <c r="AO180" i="4"/>
  <c r="AO261" i="4"/>
  <c r="AN261" i="4"/>
  <c r="AU261" i="4" s="1"/>
  <c r="AN200" i="4"/>
  <c r="AU200" i="4" s="1"/>
  <c r="AO200" i="4"/>
  <c r="AN54" i="4"/>
  <c r="AU54" i="4" s="1"/>
  <c r="AO54" i="4"/>
  <c r="AO87" i="4"/>
  <c r="AN87" i="4"/>
  <c r="AN46" i="4"/>
  <c r="AO46" i="4"/>
  <c r="AN13" i="4"/>
  <c r="AO13" i="4"/>
  <c r="AN64" i="4"/>
  <c r="AO64" i="4"/>
  <c r="AN125" i="4"/>
  <c r="AO125" i="4"/>
  <c r="AO315" i="4"/>
  <c r="AN315" i="4"/>
  <c r="AU315" i="4" s="1"/>
  <c r="AO67" i="4"/>
  <c r="AN67" i="4"/>
  <c r="AO3" i="4"/>
  <c r="AN3" i="4"/>
  <c r="AO26" i="4"/>
  <c r="AN26" i="4"/>
  <c r="AN45" i="4"/>
  <c r="AO45" i="4"/>
  <c r="AO155" i="4"/>
  <c r="AN155" i="4"/>
  <c r="AN60" i="4"/>
  <c r="AO60" i="4"/>
  <c r="AN90" i="4"/>
  <c r="AO90" i="4"/>
  <c r="AN152" i="4"/>
  <c r="AO152" i="4"/>
  <c r="AO362" i="4"/>
  <c r="AN362" i="4"/>
  <c r="AN274" i="4"/>
  <c r="AU274" i="4" s="1"/>
  <c r="AO274" i="4"/>
  <c r="AN296" i="4"/>
  <c r="AU296" i="4" s="1"/>
  <c r="AO296" i="4"/>
  <c r="AN17" i="4"/>
  <c r="AO17" i="4"/>
  <c r="AN143" i="4"/>
  <c r="AO143" i="4"/>
  <c r="AN68" i="4"/>
  <c r="AO68" i="4"/>
  <c r="AN118" i="4"/>
  <c r="AR118" i="4" s="1"/>
  <c r="AO118" i="4"/>
  <c r="AN129" i="4"/>
  <c r="AO129" i="4"/>
  <c r="AN124" i="4"/>
  <c r="AR124" i="4" s="1"/>
  <c r="AO124" i="4"/>
  <c r="AO175" i="4"/>
  <c r="AN175" i="4"/>
  <c r="AO144" i="4"/>
  <c r="AN144" i="4"/>
  <c r="AN189" i="4"/>
  <c r="AU189" i="4" s="1"/>
  <c r="AO189" i="4"/>
  <c r="AO358" i="4"/>
  <c r="AN358" i="4"/>
  <c r="AO295" i="4"/>
  <c r="AN295" i="4"/>
  <c r="AO232" i="4"/>
  <c r="AN232" i="4"/>
  <c r="AN334" i="4"/>
  <c r="AR334" i="4" s="1"/>
  <c r="AO334" i="4"/>
  <c r="AN270" i="4"/>
  <c r="AR270" i="4" s="1"/>
  <c r="AO270" i="4"/>
  <c r="AN368" i="4"/>
  <c r="AU368" i="4" s="1"/>
  <c r="AO368" i="4"/>
  <c r="AN305" i="4"/>
  <c r="AU305" i="4" s="1"/>
  <c r="AO305" i="4"/>
  <c r="AN242" i="4"/>
  <c r="AR242" i="4" s="1"/>
  <c r="AO242" i="4"/>
  <c r="AN355" i="4"/>
  <c r="AR355" i="4" s="1"/>
  <c r="AO355" i="4"/>
  <c r="AN268" i="4"/>
  <c r="AU268" i="4" s="1"/>
  <c r="AO268" i="4"/>
  <c r="AO372" i="4"/>
  <c r="AN372" i="4"/>
  <c r="AO391" i="4"/>
  <c r="AN391" i="4"/>
  <c r="AR391" i="4" s="1"/>
  <c r="AO203" i="4"/>
  <c r="AN203" i="4"/>
  <c r="AN182" i="4"/>
  <c r="AO182" i="4"/>
  <c r="AN217" i="4"/>
  <c r="AU217" i="4" s="1"/>
  <c r="AO217" i="4"/>
  <c r="AO140" i="4"/>
  <c r="AN140" i="4"/>
  <c r="AN323" i="4"/>
  <c r="AU323" i="4" s="1"/>
  <c r="AO323" i="4"/>
  <c r="AO361" i="4"/>
  <c r="AN361" i="4"/>
  <c r="AR361" i="4" s="1"/>
  <c r="AO298" i="4"/>
  <c r="AN298" i="4"/>
  <c r="AR298" i="4" s="1"/>
  <c r="AO235" i="4"/>
  <c r="AN235" i="4"/>
  <c r="AR235" i="4" s="1"/>
  <c r="AO333" i="4"/>
  <c r="AN333" i="4"/>
  <c r="AR333" i="4" s="1"/>
  <c r="AN269" i="4"/>
  <c r="AU269" i="4" s="1"/>
  <c r="AO269" i="4"/>
  <c r="AO208" i="4"/>
  <c r="AN208" i="4"/>
  <c r="AR208" i="4" s="1"/>
  <c r="AN241" i="4"/>
  <c r="AU241" i="4" s="1"/>
  <c r="AO241" i="4"/>
  <c r="AO320" i="4"/>
  <c r="AN320" i="4"/>
  <c r="AR320" i="4" s="1"/>
  <c r="AN292" i="4"/>
  <c r="AU292" i="4" s="1"/>
  <c r="AO292" i="4"/>
  <c r="AN383" i="4"/>
  <c r="AU383" i="4" s="1"/>
  <c r="AO383" i="4"/>
  <c r="AO89" i="4"/>
  <c r="AN89" i="4"/>
  <c r="AO199" i="4"/>
  <c r="AN199" i="4"/>
  <c r="AU199" i="4" s="1"/>
  <c r="AO178" i="4"/>
  <c r="AN178" i="4"/>
  <c r="AO213" i="4"/>
  <c r="AN213" i="4"/>
  <c r="AR213" i="4" s="1"/>
  <c r="AO165" i="4"/>
  <c r="AN165" i="4"/>
  <c r="AO319" i="4"/>
  <c r="AN319" i="4"/>
  <c r="AU319" i="4" s="1"/>
  <c r="AN256" i="4"/>
  <c r="AU256" i="4" s="1"/>
  <c r="AO256" i="4"/>
  <c r="AN357" i="4"/>
  <c r="AU357" i="4" s="1"/>
  <c r="AO357" i="4"/>
  <c r="AO294" i="4"/>
  <c r="AN294" i="4"/>
  <c r="AR294" i="4" s="1"/>
  <c r="AN231" i="4"/>
  <c r="AU231" i="4" s="1"/>
  <c r="AO231" i="4"/>
  <c r="AO329" i="4"/>
  <c r="AN329" i="4"/>
  <c r="AR329" i="4" s="1"/>
  <c r="AN265" i="4"/>
  <c r="AR265" i="4" s="1"/>
  <c r="AO265" i="4"/>
  <c r="AO204" i="4"/>
  <c r="AN204" i="4"/>
  <c r="AU204" i="4" s="1"/>
  <c r="AN245" i="4"/>
  <c r="AR245" i="4" s="1"/>
  <c r="AO245" i="4"/>
  <c r="AO328" i="4"/>
  <c r="AN328" i="4"/>
  <c r="AR328" i="4" s="1"/>
  <c r="AN352" i="4"/>
  <c r="AR352" i="4" s="1"/>
  <c r="AO352" i="4"/>
  <c r="AO375" i="4"/>
  <c r="AN375" i="4"/>
  <c r="AO230" i="4"/>
  <c r="AN230" i="4"/>
  <c r="AU230" i="4" s="1"/>
  <c r="AN50" i="4"/>
  <c r="AO50" i="4"/>
  <c r="AN109" i="4"/>
  <c r="AO109" i="4"/>
  <c r="AO195" i="4"/>
  <c r="AN195" i="4"/>
  <c r="AU195" i="4" s="1"/>
  <c r="AN108" i="4"/>
  <c r="AO108" i="4"/>
  <c r="AN8" i="4"/>
  <c r="AO8" i="4"/>
  <c r="AO131" i="4"/>
  <c r="AN131" i="4"/>
  <c r="AO283" i="4"/>
  <c r="AN283" i="4"/>
  <c r="AR283" i="4" s="1"/>
  <c r="AO356" i="4"/>
  <c r="AN356" i="4"/>
  <c r="AU356" i="4" s="1"/>
  <c r="AO82" i="4"/>
  <c r="AN82" i="4"/>
  <c r="AO147" i="4"/>
  <c r="AN147" i="4"/>
  <c r="AN48" i="4"/>
  <c r="AO48" i="4"/>
  <c r="AO211" i="4"/>
  <c r="AN211" i="4"/>
  <c r="AU211" i="4" s="1"/>
  <c r="AO331" i="4"/>
  <c r="AN331" i="4"/>
  <c r="AU331" i="4" s="1"/>
  <c r="AN243" i="4"/>
  <c r="AU243" i="4" s="1"/>
  <c r="AO243" i="4"/>
  <c r="AN233" i="4"/>
  <c r="AO233" i="4"/>
  <c r="AO79" i="4"/>
  <c r="AN79" i="4"/>
  <c r="AN57" i="4"/>
  <c r="AO57" i="4"/>
  <c r="AO7" i="4"/>
  <c r="AN7" i="4"/>
  <c r="AN33" i="4"/>
  <c r="AO33" i="4"/>
  <c r="AN94" i="4"/>
  <c r="AO94" i="4"/>
  <c r="AO252" i="4"/>
  <c r="AN252" i="4"/>
  <c r="AR252" i="4" s="1"/>
  <c r="AN188" i="4"/>
  <c r="AR188" i="4" s="1"/>
  <c r="AO188" i="4"/>
  <c r="AN385" i="4"/>
  <c r="AR385" i="4" s="1"/>
  <c r="AO385" i="4"/>
  <c r="AN6" i="4"/>
  <c r="AO6" i="4"/>
  <c r="AO55" i="4"/>
  <c r="AN55" i="4"/>
  <c r="AU55" i="4" s="1"/>
  <c r="AN14" i="4"/>
  <c r="AO14" i="4"/>
  <c r="AN12" i="4"/>
  <c r="AO12" i="4"/>
  <c r="AN138" i="4"/>
  <c r="AO138" i="4"/>
  <c r="AN92" i="4"/>
  <c r="AO92" i="4"/>
  <c r="AO51" i="4"/>
  <c r="AN51" i="4"/>
  <c r="AR51" i="4" s="1"/>
  <c r="AT51" i="4" s="1"/>
  <c r="AN74" i="4"/>
  <c r="AR74" i="4" s="1"/>
  <c r="AT74" i="4" s="1"/>
  <c r="AO74" i="4"/>
  <c r="AN10" i="4"/>
  <c r="AR10" i="4" s="1"/>
  <c r="AT10" i="4" s="1"/>
  <c r="AO10" i="4"/>
  <c r="AN29" i="4"/>
  <c r="AO29" i="4"/>
  <c r="AO135" i="4"/>
  <c r="AN135" i="4"/>
  <c r="AN154" i="4"/>
  <c r="AO154" i="4"/>
  <c r="AN141" i="4"/>
  <c r="AO141" i="4"/>
  <c r="AO179" i="4"/>
  <c r="AN179" i="4"/>
  <c r="AO299" i="4"/>
  <c r="AN299" i="4"/>
  <c r="AU299" i="4" s="1"/>
  <c r="AN80" i="4"/>
  <c r="AO80" i="4"/>
  <c r="AN264" i="4"/>
  <c r="AR264" i="4" s="1"/>
  <c r="AO264" i="4"/>
  <c r="AN40" i="4"/>
  <c r="AO40" i="4"/>
  <c r="AO127" i="4"/>
  <c r="AN127" i="4"/>
  <c r="AN52" i="4"/>
  <c r="AO52" i="4"/>
  <c r="AN102" i="4"/>
  <c r="AO102" i="4"/>
  <c r="AN113" i="4"/>
  <c r="AO113" i="4"/>
  <c r="AO223" i="4"/>
  <c r="AN223" i="4"/>
  <c r="AN202" i="4"/>
  <c r="AU202" i="4" s="1"/>
  <c r="AO202" i="4"/>
  <c r="AN88" i="4"/>
  <c r="AO88" i="4"/>
  <c r="AN173" i="4"/>
  <c r="AO173" i="4"/>
  <c r="AO343" i="4"/>
  <c r="AN343" i="4"/>
  <c r="AO279" i="4"/>
  <c r="AN279" i="4"/>
  <c r="AR279" i="4" s="1"/>
  <c r="AN214" i="4"/>
  <c r="AR214" i="4" s="1"/>
  <c r="AO214" i="4"/>
  <c r="AN318" i="4"/>
  <c r="AO318" i="4"/>
  <c r="AN255" i="4"/>
  <c r="AO255" i="4"/>
  <c r="AO353" i="4"/>
  <c r="AN353" i="4"/>
  <c r="AR353" i="4" s="1"/>
  <c r="AN289" i="4"/>
  <c r="AU289" i="4" s="1"/>
  <c r="AO289" i="4"/>
  <c r="AN228" i="4"/>
  <c r="AO228" i="4"/>
  <c r="AN386" i="4"/>
  <c r="AU386" i="4" s="1"/>
  <c r="AO386" i="4"/>
  <c r="AO300" i="4"/>
  <c r="AN300" i="4"/>
  <c r="AU300" i="4" s="1"/>
  <c r="AO388" i="4"/>
  <c r="AN388" i="4"/>
  <c r="AU388" i="4" s="1"/>
  <c r="AN387" i="4"/>
  <c r="AR387" i="4" s="1"/>
  <c r="AO387" i="4"/>
  <c r="AO187" i="4"/>
  <c r="AN187" i="4"/>
  <c r="AR187" i="4" s="1"/>
  <c r="AN167" i="4"/>
  <c r="AO167" i="4"/>
  <c r="AN201" i="4"/>
  <c r="AR201" i="4" s="1"/>
  <c r="AO201" i="4"/>
  <c r="AO370" i="4"/>
  <c r="AN370" i="4"/>
  <c r="AO307" i="4"/>
  <c r="AN307" i="4"/>
  <c r="AO244" i="4"/>
  <c r="AN244" i="4"/>
  <c r="AN346" i="4"/>
  <c r="AU346" i="4" s="1"/>
  <c r="AO346" i="4"/>
  <c r="AN282" i="4"/>
  <c r="AU282" i="4" s="1"/>
  <c r="AO282" i="4"/>
  <c r="AN156" i="4"/>
  <c r="AO156" i="4"/>
  <c r="AN317" i="4"/>
  <c r="AU317" i="4" s="1"/>
  <c r="AO317" i="4"/>
  <c r="AN254" i="4"/>
  <c r="AR254" i="4" s="1"/>
  <c r="AO254" i="4"/>
  <c r="AN104" i="4"/>
  <c r="AO104" i="4"/>
  <c r="AN257" i="4"/>
  <c r="AU257" i="4" s="1"/>
  <c r="AO257" i="4"/>
  <c r="AN348" i="4"/>
  <c r="AR348" i="4" s="1"/>
  <c r="AO348" i="4"/>
  <c r="AN169" i="4"/>
  <c r="AO169" i="4"/>
  <c r="AN379" i="4"/>
  <c r="AU379" i="4" s="1"/>
  <c r="AO379" i="4"/>
  <c r="AN84" i="4"/>
  <c r="AO84" i="4"/>
  <c r="AO183" i="4"/>
  <c r="AN183" i="4"/>
  <c r="AN163" i="4"/>
  <c r="AO163" i="4"/>
  <c r="AN197" i="4"/>
  <c r="AR197" i="4" s="1"/>
  <c r="AO197" i="4"/>
  <c r="AO366" i="4"/>
  <c r="AN366" i="4"/>
  <c r="AU366" i="4" s="1"/>
  <c r="AO303" i="4"/>
  <c r="AN303" i="4"/>
  <c r="AR303" i="4" s="1"/>
  <c r="AO240" i="4"/>
  <c r="AN240" i="4"/>
  <c r="AR240" i="4" s="1"/>
  <c r="AN342" i="4"/>
  <c r="AU342" i="4" s="1"/>
  <c r="AO342" i="4"/>
  <c r="AN278" i="4"/>
  <c r="AR278" i="4" s="1"/>
  <c r="AO278" i="4"/>
  <c r="AN100" i="4"/>
  <c r="AO100" i="4"/>
  <c r="AN313" i="4"/>
  <c r="AU313" i="4" s="1"/>
  <c r="AO313" i="4"/>
  <c r="AN250" i="4"/>
  <c r="AU250" i="4" s="1"/>
  <c r="AO250" i="4"/>
  <c r="AN28" i="4"/>
  <c r="AO28" i="4"/>
  <c r="AN260" i="4"/>
  <c r="AU260" i="4" s="1"/>
  <c r="AO260" i="4"/>
  <c r="AN367" i="4"/>
  <c r="AR367" i="4" s="1"/>
  <c r="AO367" i="4"/>
  <c r="AN324" i="4"/>
  <c r="AR324" i="4" s="1"/>
  <c r="AO324" i="4"/>
  <c r="AN363" i="4"/>
  <c r="AR363" i="4" s="1"/>
  <c r="AO363" i="4"/>
  <c r="AO47" i="4"/>
  <c r="AN47" i="4"/>
  <c r="AN177" i="4"/>
  <c r="AO177" i="4"/>
  <c r="AN389" i="4"/>
  <c r="AR389" i="4" s="1"/>
  <c r="AO389" i="4"/>
  <c r="AN44" i="4"/>
  <c r="AO44" i="4"/>
  <c r="AO225" i="4"/>
  <c r="AN225" i="4"/>
  <c r="AR225" i="4" s="1"/>
  <c r="AN277" i="4"/>
  <c r="AU277" i="4" s="1"/>
  <c r="AO277" i="4"/>
  <c r="AO71" i="4"/>
  <c r="AN71" i="4"/>
  <c r="AO192" i="4"/>
  <c r="AN192" i="4"/>
  <c r="AU192" i="4" s="1"/>
  <c r="AN78" i="4"/>
  <c r="AO78" i="4"/>
  <c r="AO149" i="4"/>
  <c r="AN149" i="4"/>
  <c r="AO19" i="4"/>
  <c r="AN19" i="4"/>
  <c r="AN38" i="4"/>
  <c r="AO38" i="4"/>
  <c r="AN146" i="4"/>
  <c r="AO146" i="4"/>
  <c r="AN137" i="4"/>
  <c r="AO137" i="4"/>
  <c r="AN164" i="4"/>
  <c r="AO164" i="4"/>
  <c r="AN280" i="4"/>
  <c r="AU280" i="4" s="1"/>
  <c r="AO280" i="4"/>
  <c r="AN59" i="4"/>
  <c r="AO59" i="4"/>
  <c r="AN18" i="4"/>
  <c r="AO18" i="4"/>
  <c r="AO37" i="4"/>
  <c r="AN37" i="4"/>
  <c r="AU37" i="4" s="1"/>
  <c r="AN73" i="4"/>
  <c r="AO73" i="4"/>
  <c r="AO107" i="4"/>
  <c r="AN107" i="4"/>
  <c r="AN126" i="4"/>
  <c r="AO126" i="4"/>
  <c r="AN117" i="4"/>
  <c r="AU117" i="4" s="1"/>
  <c r="AO117" i="4"/>
  <c r="AN112" i="4"/>
  <c r="AO112" i="4"/>
  <c r="AN218" i="4"/>
  <c r="AR218" i="4" s="1"/>
  <c r="AO218" i="4"/>
  <c r="AN293" i="4"/>
  <c r="AR293" i="4" s="1"/>
  <c r="AO293" i="4"/>
  <c r="AO384" i="4"/>
  <c r="AN384" i="4"/>
  <c r="AR384" i="4" s="1"/>
  <c r="AO43" i="4"/>
  <c r="AN43" i="4"/>
  <c r="AN66" i="4"/>
  <c r="AO66" i="4"/>
  <c r="AN85" i="4"/>
  <c r="AO85" i="4"/>
  <c r="AN21" i="4"/>
  <c r="AO21" i="4"/>
  <c r="AO123" i="4"/>
  <c r="AN123" i="4"/>
  <c r="AO142" i="4"/>
  <c r="AN142" i="4"/>
  <c r="AN133" i="4"/>
  <c r="AO133" i="4"/>
  <c r="AN190" i="4"/>
  <c r="AO190" i="4"/>
  <c r="AO267" i="4"/>
  <c r="AN267" i="4"/>
  <c r="AU267" i="4" s="1"/>
  <c r="AO341" i="4"/>
  <c r="AN341" i="4"/>
  <c r="AR341" i="4" s="1"/>
  <c r="AO312" i="4"/>
  <c r="AN312" i="4"/>
  <c r="AR312" i="4" s="1"/>
  <c r="AO31" i="4"/>
  <c r="AN31" i="4"/>
  <c r="AO5" i="4"/>
  <c r="AN5" i="4"/>
  <c r="AN62" i="4"/>
  <c r="AO62" i="4"/>
  <c r="AN136" i="4"/>
  <c r="AO136" i="4"/>
  <c r="AN101" i="4"/>
  <c r="AO101" i="4"/>
  <c r="AN290" i="4"/>
  <c r="AR290" i="4" s="1"/>
  <c r="AO290" i="4"/>
  <c r="AO249" i="4"/>
  <c r="AN249" i="4"/>
  <c r="AU249" i="4" s="1"/>
  <c r="AN63" i="4"/>
  <c r="AO63" i="4"/>
  <c r="AN41" i="4"/>
  <c r="AO41" i="4"/>
  <c r="AO23" i="4"/>
  <c r="AN23" i="4"/>
  <c r="AN81" i="4"/>
  <c r="AO81" i="4"/>
  <c r="AO139" i="4"/>
  <c r="AN139" i="4"/>
  <c r="AN114" i="4"/>
  <c r="AO114" i="4"/>
  <c r="AN174" i="4"/>
  <c r="AO174" i="4"/>
  <c r="AN325" i="4"/>
  <c r="AR325" i="4" s="1"/>
  <c r="AO325" i="4"/>
  <c r="AO35" i="4"/>
  <c r="AN35" i="4"/>
  <c r="AN58" i="4"/>
  <c r="AO58" i="4"/>
  <c r="AN77" i="4"/>
  <c r="AO77" i="4"/>
  <c r="AN9" i="4"/>
  <c r="AO9" i="4"/>
  <c r="AO115" i="4"/>
  <c r="AN115" i="4"/>
  <c r="AN130" i="4"/>
  <c r="AO130" i="4"/>
  <c r="AN121" i="4"/>
  <c r="AO121" i="4"/>
  <c r="AN148" i="4"/>
  <c r="AO148" i="4"/>
  <c r="AN236" i="4"/>
  <c r="AR236" i="4" s="1"/>
  <c r="AO236" i="4"/>
  <c r="AN309" i="4"/>
  <c r="AU309" i="4" s="1"/>
  <c r="AO309" i="4"/>
  <c r="AN371" i="4"/>
  <c r="AR371" i="4" s="1"/>
  <c r="AO371" i="4"/>
  <c r="AN24" i="4"/>
  <c r="AO24" i="4"/>
  <c r="AO111" i="4"/>
  <c r="AN111" i="4"/>
  <c r="AN150" i="4"/>
  <c r="AU150" i="4" s="1"/>
  <c r="AO150" i="4"/>
  <c r="AN161" i="4"/>
  <c r="AO161" i="4"/>
  <c r="AN97" i="4"/>
  <c r="AO97" i="4"/>
  <c r="AO207" i="4"/>
  <c r="AN207" i="4"/>
  <c r="AU207" i="4" s="1"/>
  <c r="AN186" i="4"/>
  <c r="AU186" i="4" s="1"/>
  <c r="AO186" i="4"/>
  <c r="AO221" i="4"/>
  <c r="AN221" i="4"/>
  <c r="AU221" i="4" s="1"/>
  <c r="AO160" i="4"/>
  <c r="AN160" i="4"/>
  <c r="AO327" i="4"/>
  <c r="AN327" i="4"/>
  <c r="AR327" i="4" s="1"/>
  <c r="AT327" i="4" s="1"/>
  <c r="AO263" i="4"/>
  <c r="AN263" i="4"/>
  <c r="AN365" i="4"/>
  <c r="AO365" i="4"/>
  <c r="AO302" i="4"/>
  <c r="AN302" i="4"/>
  <c r="AU302" i="4" s="1"/>
  <c r="AN239" i="4"/>
  <c r="AU239" i="4" s="1"/>
  <c r="AO239" i="4"/>
  <c r="AN337" i="4"/>
  <c r="AR337" i="4" s="1"/>
  <c r="AO337" i="4"/>
  <c r="AN273" i="4"/>
  <c r="AR273" i="4" s="1"/>
  <c r="AO273" i="4"/>
  <c r="AN212" i="4"/>
  <c r="AR212" i="4" s="1"/>
  <c r="AO212" i="4"/>
  <c r="AN237" i="4"/>
  <c r="AU237" i="4" s="1"/>
  <c r="AO237" i="4"/>
  <c r="AN316" i="4"/>
  <c r="AU316" i="4" s="1"/>
  <c r="AO316" i="4"/>
  <c r="AN288" i="4"/>
  <c r="AR288" i="4" s="1"/>
  <c r="AO288" i="4"/>
  <c r="AN344" i="4"/>
  <c r="AR344" i="4" s="1"/>
  <c r="AO344" i="4"/>
  <c r="AO172" i="4"/>
  <c r="AN172" i="4"/>
  <c r="AO120" i="4"/>
  <c r="AN120" i="4"/>
  <c r="AO185" i="4"/>
  <c r="AN185" i="4"/>
  <c r="AN354" i="4"/>
  <c r="AU354" i="4" s="1"/>
  <c r="AO354" i="4"/>
  <c r="AN291" i="4"/>
  <c r="AO291" i="4"/>
  <c r="AO226" i="4"/>
  <c r="AN226" i="4"/>
  <c r="AR226" i="4" s="1"/>
  <c r="AO330" i="4"/>
  <c r="AN330" i="4"/>
  <c r="AR330" i="4" s="1"/>
  <c r="AO266" i="4"/>
  <c r="AN266" i="4"/>
  <c r="AR266" i="4" s="1"/>
  <c r="AO364" i="4"/>
  <c r="AN364" i="4"/>
  <c r="AR364" i="4" s="1"/>
  <c r="AN301" i="4"/>
  <c r="AR301" i="4" s="1"/>
  <c r="AO301" i="4"/>
  <c r="AN238" i="4"/>
  <c r="AR238" i="4" s="1"/>
  <c r="AO238" i="4"/>
  <c r="AN374" i="4"/>
  <c r="AU374" i="4" s="1"/>
  <c r="AO374" i="4"/>
  <c r="AN272" i="4"/>
  <c r="AU272" i="4" s="1"/>
  <c r="AO272" i="4"/>
  <c r="AO376" i="4"/>
  <c r="AN376" i="4"/>
  <c r="AR376" i="4" s="1"/>
  <c r="AN390" i="4"/>
  <c r="AR390" i="4" s="1"/>
  <c r="AO390" i="4"/>
  <c r="AN394" i="4"/>
  <c r="AO394" i="4"/>
  <c r="AN16" i="4"/>
  <c r="AO16" i="4"/>
  <c r="AO168" i="4"/>
  <c r="AN168" i="4"/>
  <c r="AN116" i="4"/>
  <c r="AO116" i="4"/>
  <c r="AN181" i="4"/>
  <c r="AU181" i="4" s="1"/>
  <c r="AO181" i="4"/>
  <c r="AO351" i="4"/>
  <c r="AN351" i="4"/>
  <c r="AR351" i="4" s="1"/>
  <c r="AO287" i="4"/>
  <c r="AN287" i="4"/>
  <c r="AU287" i="4" s="1"/>
  <c r="AN222" i="4"/>
  <c r="AU222" i="4" s="1"/>
  <c r="AO222" i="4"/>
  <c r="AN326" i="4"/>
  <c r="AR326" i="4" s="1"/>
  <c r="AO326" i="4"/>
  <c r="AN262" i="4"/>
  <c r="AU262" i="4" s="1"/>
  <c r="AO262" i="4"/>
  <c r="AN360" i="4"/>
  <c r="AR360" i="4" s="1"/>
  <c r="AO360" i="4"/>
  <c r="AN297" i="4"/>
  <c r="AR297" i="4" s="1"/>
  <c r="AO297" i="4"/>
  <c r="AN234" i="4"/>
  <c r="AR234" i="4" s="1"/>
  <c r="AO234" i="4"/>
  <c r="AN378" i="4"/>
  <c r="AU378" i="4" s="1"/>
  <c r="AO378" i="4"/>
  <c r="AN276" i="4"/>
  <c r="AR276" i="4" s="1"/>
  <c r="AO276" i="4"/>
  <c r="AO380" i="4"/>
  <c r="AN380" i="4"/>
  <c r="AO340" i="4"/>
  <c r="AN340" i="4"/>
  <c r="AR340" i="4" s="1"/>
  <c r="AO393" i="4"/>
  <c r="AN393" i="4"/>
  <c r="AR22" i="4"/>
  <c r="AT22" i="4" s="1"/>
  <c r="AR358" i="4"/>
  <c r="AR227" i="4"/>
  <c r="AR275" i="4"/>
  <c r="AU369" i="4"/>
  <c r="AR322" i="4"/>
  <c r="AU372" i="4"/>
  <c r="AU203" i="4"/>
  <c r="AR335" i="4"/>
  <c r="AU215" i="4"/>
  <c r="AU251" i="4"/>
  <c r="AU333" i="4"/>
  <c r="AR368" i="4"/>
  <c r="AR253" i="4" l="1"/>
  <c r="AR304" i="4"/>
  <c r="AR321" i="4"/>
  <c r="AR284" i="4"/>
  <c r="AR310" i="4"/>
  <c r="AU348" i="4"/>
  <c r="AR342" i="4"/>
  <c r="AR379" i="4"/>
  <c r="AU314" i="4"/>
  <c r="AU196" i="4"/>
  <c r="AU377" i="4"/>
  <c r="AR224" i="4"/>
  <c r="AR206" i="4"/>
  <c r="AT206" i="4" s="1"/>
  <c r="AR346" i="4"/>
  <c r="AU247" i="4"/>
  <c r="AU214" i="4"/>
  <c r="AU278" i="4"/>
  <c r="AU288" i="4"/>
  <c r="AU118" i="4"/>
  <c r="AR289" i="4"/>
  <c r="AS289" i="4" s="1"/>
  <c r="AU352" i="4"/>
  <c r="AR257" i="4"/>
  <c r="AT257" i="4" s="1"/>
  <c r="AR383" i="4"/>
  <c r="AR378" i="4"/>
  <c r="AS378" i="4" s="1"/>
  <c r="AU285" i="4"/>
  <c r="AU218" i="4"/>
  <c r="AU210" i="4"/>
  <c r="AR211" i="4"/>
  <c r="AT211" i="4" s="1"/>
  <c r="AR282" i="4"/>
  <c r="AT282" i="4" s="1"/>
  <c r="AR258" i="4"/>
  <c r="AS258" i="4" s="1"/>
  <c r="AR373" i="4"/>
  <c r="AT373" i="4" s="1"/>
  <c r="AR54" i="4"/>
  <c r="AT54" i="4" s="1"/>
  <c r="AR241" i="4"/>
  <c r="AT241" i="4" s="1"/>
  <c r="AU360" i="4"/>
  <c r="AU337" i="4"/>
  <c r="AU390" i="4"/>
  <c r="AU329" i="4"/>
  <c r="AU205" i="4"/>
  <c r="AU283" i="4"/>
  <c r="AU279" i="4"/>
  <c r="AS153" i="4"/>
  <c r="AT153" i="4"/>
  <c r="AR316" i="4"/>
  <c r="AS316" i="4" s="1"/>
  <c r="AR374" i="4"/>
  <c r="AT374" i="4" s="1"/>
  <c r="AR315" i="4"/>
  <c r="AS315" i="4" s="1"/>
  <c r="AU347" i="4"/>
  <c r="AU219" i="4"/>
  <c r="AU320" i="4"/>
  <c r="AU213" i="4"/>
  <c r="AU252" i="4"/>
  <c r="AU297" i="4"/>
  <c r="AR230" i="4"/>
  <c r="AT230" i="4" s="1"/>
  <c r="AR388" i="4"/>
  <c r="AT388" i="4" s="1"/>
  <c r="AR37" i="4"/>
  <c r="AT37" i="4" s="1"/>
  <c r="AR393" i="4"/>
  <c r="AU393" i="4"/>
  <c r="AR394" i="4"/>
  <c r="AU394" i="4"/>
  <c r="AR323" i="4"/>
  <c r="AT323" i="4" s="1"/>
  <c r="AU265" i="4"/>
  <c r="AU264" i="4"/>
  <c r="AU187" i="4"/>
  <c r="AU364" i="4"/>
  <c r="AU191" i="4"/>
  <c r="AU212" i="4"/>
  <c r="AU336" i="4"/>
  <c r="AR231" i="4"/>
  <c r="AS231" i="4" s="1"/>
  <c r="AU389" i="4"/>
  <c r="AR317" i="4"/>
  <c r="AT317" i="4" s="1"/>
  <c r="AR313" i="4"/>
  <c r="AT313" i="4" s="1"/>
  <c r="AU234" i="4"/>
  <c r="AR366" i="4"/>
  <c r="AS366" i="4" s="1"/>
  <c r="AR204" i="4"/>
  <c r="AS204" i="4" s="1"/>
  <c r="AR386" i="4"/>
  <c r="AT386" i="4" s="1"/>
  <c r="AR309" i="4"/>
  <c r="AS309" i="4" s="1"/>
  <c r="AR203" i="4"/>
  <c r="AT203" i="4" s="1"/>
  <c r="AU328" i="4"/>
  <c r="AU259" i="4"/>
  <c r="AU290" i="4"/>
  <c r="AR354" i="4"/>
  <c r="AS354" i="4" s="1"/>
  <c r="AR372" i="4"/>
  <c r="AT372" i="4" s="1"/>
  <c r="AU340" i="4"/>
  <c r="AR222" i="4"/>
  <c r="AT222" i="4" s="1"/>
  <c r="AU236" i="4"/>
  <c r="AU359" i="4"/>
  <c r="AR221" i="4"/>
  <c r="AS221" i="4" s="1"/>
  <c r="AU391" i="4"/>
  <c r="AU349" i="4"/>
  <c r="AU229" i="4"/>
  <c r="AU322" i="4"/>
  <c r="AR186" i="4"/>
  <c r="AT186" i="4" s="1"/>
  <c r="AR296" i="4"/>
  <c r="AT296" i="4" s="1"/>
  <c r="AU246" i="4"/>
  <c r="AU303" i="4"/>
  <c r="AR195" i="4"/>
  <c r="AT195" i="4" s="1"/>
  <c r="AU238" i="4"/>
  <c r="AR202" i="4"/>
  <c r="AS202" i="4" s="1"/>
  <c r="AR269" i="4"/>
  <c r="AS269" i="4" s="1"/>
  <c r="AR302" i="4"/>
  <c r="AT302" i="4" s="1"/>
  <c r="AR271" i="4"/>
  <c r="AS271" i="4" s="1"/>
  <c r="AU341" i="4"/>
  <c r="AR277" i="4"/>
  <c r="AT277" i="4" s="1"/>
  <c r="AR192" i="4"/>
  <c r="AS192" i="4" s="1"/>
  <c r="AU335" i="4"/>
  <c r="AU371" i="4"/>
  <c r="AU385" i="4"/>
  <c r="AU308" i="4"/>
  <c r="AU276" i="4"/>
  <c r="AR215" i="4"/>
  <c r="AS215" i="4" s="1"/>
  <c r="AS124" i="4"/>
  <c r="AS22" i="4"/>
  <c r="AR382" i="4"/>
  <c r="AS382" i="4" s="1"/>
  <c r="AU358" i="4"/>
  <c r="AU361" i="4"/>
  <c r="AR207" i="4"/>
  <c r="AT207" i="4" s="1"/>
  <c r="AU353" i="4"/>
  <c r="AR305" i="4"/>
  <c r="AT305" i="4" s="1"/>
  <c r="AU197" i="4"/>
  <c r="AU330" i="4"/>
  <c r="AU344" i="4"/>
  <c r="AR299" i="4"/>
  <c r="AT299" i="4" s="1"/>
  <c r="AU240" i="4"/>
  <c r="AU235" i="4"/>
  <c r="AR272" i="4"/>
  <c r="AT272" i="4" s="1"/>
  <c r="AR280" i="4"/>
  <c r="AT280" i="4" s="1"/>
  <c r="AR55" i="4"/>
  <c r="AT55" i="4" s="1"/>
  <c r="AR357" i="4"/>
  <c r="AS357" i="4" s="1"/>
  <c r="AU338" i="4"/>
  <c r="AU312" i="4"/>
  <c r="AR198" i="4"/>
  <c r="AT198" i="4" s="1"/>
  <c r="AR150" i="4"/>
  <c r="AU298" i="4"/>
  <c r="AR345" i="4"/>
  <c r="AS345" i="4" s="1"/>
  <c r="AR369" i="4"/>
  <c r="AS369" i="4" s="1"/>
  <c r="AR239" i="4"/>
  <c r="AS239" i="4" s="1"/>
  <c r="AU367" i="4"/>
  <c r="AU294" i="4"/>
  <c r="AR331" i="4"/>
  <c r="AT331" i="4" s="1"/>
  <c r="AU363" i="4"/>
  <c r="AR250" i="4"/>
  <c r="AS250" i="4" s="1"/>
  <c r="AU273" i="4"/>
  <c r="AR300" i="4"/>
  <c r="AT300" i="4" s="1"/>
  <c r="AU226" i="4"/>
  <c r="AR261" i="4"/>
  <c r="AS261" i="4" s="1"/>
  <c r="AR217" i="4"/>
  <c r="AS217" i="4" s="1"/>
  <c r="AR287" i="4"/>
  <c r="AT287" i="4" s="1"/>
  <c r="AR200" i="4"/>
  <c r="AT200" i="4" s="1"/>
  <c r="AT124" i="4"/>
  <c r="AU324" i="4"/>
  <c r="AR260" i="4"/>
  <c r="AS260" i="4" s="1"/>
  <c r="AR356" i="4"/>
  <c r="AS356" i="4" s="1"/>
  <c r="AR350" i="4"/>
  <c r="AT350" i="4" s="1"/>
  <c r="AS10" i="4"/>
  <c r="AU301" i="4"/>
  <c r="AR262" i="4"/>
  <c r="AS262" i="4" s="1"/>
  <c r="AU326" i="4"/>
  <c r="AU281" i="4"/>
  <c r="AR117" i="4"/>
  <c r="AT117" i="4" s="1"/>
  <c r="AR194" i="4"/>
  <c r="AT194" i="4" s="1"/>
  <c r="AR209" i="4"/>
  <c r="AT209" i="4" s="1"/>
  <c r="AU254" i="4"/>
  <c r="AR256" i="4"/>
  <c r="AS256" i="4" s="1"/>
  <c r="AR166" i="4"/>
  <c r="AS166" i="4" s="1"/>
  <c r="AU334" i="4"/>
  <c r="AU188" i="4"/>
  <c r="AR268" i="4"/>
  <c r="AS268" i="4" s="1"/>
  <c r="AU201" i="4"/>
  <c r="AS327" i="4"/>
  <c r="AU74" i="4"/>
  <c r="AU384" i="4"/>
  <c r="AS74" i="4"/>
  <c r="AR306" i="4"/>
  <c r="AS306" i="4" s="1"/>
  <c r="AU325" i="4"/>
  <c r="AR249" i="4"/>
  <c r="AS249" i="4" s="1"/>
  <c r="AU266" i="4"/>
  <c r="AU275" i="4"/>
  <c r="AU227" i="4"/>
  <c r="AR199" i="4"/>
  <c r="AT199" i="4" s="1"/>
  <c r="AU242" i="4"/>
  <c r="AU180" i="4"/>
  <c r="AR220" i="4"/>
  <c r="AT220" i="4" s="1"/>
  <c r="AU376" i="4"/>
  <c r="AR332" i="4"/>
  <c r="AS332" i="4" s="1"/>
  <c r="AU208" i="4"/>
  <c r="AU327" i="4"/>
  <c r="AR189" i="4"/>
  <c r="AS189" i="4" s="1"/>
  <c r="AU355" i="4"/>
  <c r="AR292" i="4"/>
  <c r="AT292" i="4" s="1"/>
  <c r="AR274" i="4"/>
  <c r="AT274" i="4" s="1"/>
  <c r="AR243" i="4"/>
  <c r="AT243" i="4" s="1"/>
  <c r="AR267" i="4"/>
  <c r="AT267" i="4" s="1"/>
  <c r="AU387" i="4"/>
  <c r="AU225" i="4"/>
  <c r="AU293" i="4"/>
  <c r="AU392" i="4"/>
  <c r="AU22" i="4"/>
  <c r="AR319" i="4"/>
  <c r="AS319" i="4" s="1"/>
  <c r="AR181" i="4"/>
  <c r="AU351" i="4"/>
  <c r="AU270" i="4"/>
  <c r="AU245" i="4"/>
  <c r="AR237" i="4"/>
  <c r="AS237" i="4" s="1"/>
  <c r="AS51" i="4"/>
  <c r="AR216" i="4"/>
  <c r="AS216" i="4" s="1"/>
  <c r="AU124" i="4"/>
  <c r="AR3" i="4"/>
  <c r="AU3" i="4"/>
  <c r="AR35" i="4"/>
  <c r="AU35" i="4"/>
  <c r="AR67" i="4"/>
  <c r="AU67" i="4"/>
  <c r="AU99" i="4"/>
  <c r="AR99" i="4"/>
  <c r="AR131" i="4"/>
  <c r="AU131" i="4"/>
  <c r="AR16" i="4"/>
  <c r="AU16" i="4"/>
  <c r="AR9" i="4"/>
  <c r="AU9" i="4"/>
  <c r="AU41" i="4"/>
  <c r="AR41" i="4"/>
  <c r="AU73" i="4"/>
  <c r="AR73" i="4"/>
  <c r="AU105" i="4"/>
  <c r="AR105" i="4"/>
  <c r="AU137" i="4"/>
  <c r="AR137" i="4"/>
  <c r="AU169" i="4"/>
  <c r="AR169" i="4"/>
  <c r="AR232" i="4"/>
  <c r="AU232" i="4"/>
  <c r="AU58" i="4"/>
  <c r="AR58" i="4"/>
  <c r="AU122" i="4"/>
  <c r="AR122" i="4"/>
  <c r="AR173" i="4"/>
  <c r="AU173" i="4"/>
  <c r="AU255" i="4"/>
  <c r="AR255" i="4"/>
  <c r="AU286" i="4"/>
  <c r="AR286" i="4"/>
  <c r="AU318" i="4"/>
  <c r="AR318" i="4"/>
  <c r="AU381" i="4"/>
  <c r="AR381" i="4"/>
  <c r="AR60" i="4"/>
  <c r="AU60" i="4"/>
  <c r="AR174" i="4"/>
  <c r="AU174" i="4"/>
  <c r="AU70" i="4"/>
  <c r="AR70" i="4"/>
  <c r="AR134" i="4"/>
  <c r="AU134" i="4"/>
  <c r="AU223" i="4"/>
  <c r="AR223" i="4"/>
  <c r="AU72" i="4"/>
  <c r="AR72" i="4"/>
  <c r="AU136" i="4"/>
  <c r="AR136" i="4"/>
  <c r="AR182" i="4"/>
  <c r="AU182" i="4"/>
  <c r="AR23" i="4"/>
  <c r="AU23" i="4"/>
  <c r="AU87" i="4"/>
  <c r="AR87" i="4"/>
  <c r="AU119" i="4"/>
  <c r="AR119" i="4"/>
  <c r="AU4" i="4"/>
  <c r="AR4" i="4"/>
  <c r="AR36" i="4"/>
  <c r="AU36" i="4"/>
  <c r="AR29" i="4"/>
  <c r="AU29" i="4"/>
  <c r="AU61" i="4"/>
  <c r="AR61" i="4"/>
  <c r="AR93" i="4"/>
  <c r="AU93" i="4"/>
  <c r="AR125" i="4"/>
  <c r="AU125" i="4"/>
  <c r="AU157" i="4"/>
  <c r="AR157" i="4"/>
  <c r="AR26" i="4"/>
  <c r="AU26" i="4"/>
  <c r="AU158" i="4"/>
  <c r="AR158" i="4"/>
  <c r="AR30" i="4"/>
  <c r="AU30" i="4"/>
  <c r="AR100" i="4"/>
  <c r="AU100" i="4"/>
  <c r="AR159" i="4"/>
  <c r="AU159" i="4"/>
  <c r="AU307" i="4"/>
  <c r="AR307" i="4"/>
  <c r="AR339" i="4"/>
  <c r="AU339" i="4"/>
  <c r="AR370" i="4"/>
  <c r="AU370" i="4"/>
  <c r="AR46" i="4"/>
  <c r="AU46" i="4"/>
  <c r="AR110" i="4"/>
  <c r="AU110" i="4"/>
  <c r="AU375" i="4"/>
  <c r="AR375" i="4"/>
  <c r="AU48" i="4"/>
  <c r="AR48" i="4"/>
  <c r="AR112" i="4"/>
  <c r="AU112" i="4"/>
  <c r="AR167" i="4"/>
  <c r="AU167" i="4"/>
  <c r="AU172" i="4"/>
  <c r="AR172" i="4"/>
  <c r="AR11" i="4"/>
  <c r="AU11" i="4"/>
  <c r="AU43" i="4"/>
  <c r="AR43" i="4"/>
  <c r="AR75" i="4"/>
  <c r="AU75" i="4"/>
  <c r="AR107" i="4"/>
  <c r="AU107" i="4"/>
  <c r="AR139" i="4"/>
  <c r="AU139" i="4"/>
  <c r="AR24" i="4"/>
  <c r="AU24" i="4"/>
  <c r="AR17" i="4"/>
  <c r="AU17" i="4"/>
  <c r="AU49" i="4"/>
  <c r="AR49" i="4"/>
  <c r="AR81" i="4"/>
  <c r="AU81" i="4"/>
  <c r="AR113" i="4"/>
  <c r="AU113" i="4"/>
  <c r="AU145" i="4"/>
  <c r="AR145" i="4"/>
  <c r="AR176" i="4"/>
  <c r="AU176" i="4"/>
  <c r="AR138" i="4"/>
  <c r="AU138" i="4"/>
  <c r="AU183" i="4"/>
  <c r="AR183" i="4"/>
  <c r="AR76" i="4"/>
  <c r="AU76" i="4"/>
  <c r="AU140" i="4"/>
  <c r="AR140" i="4"/>
  <c r="AU185" i="4"/>
  <c r="AR185" i="4"/>
  <c r="AR263" i="4"/>
  <c r="AU263" i="4"/>
  <c r="AU295" i="4"/>
  <c r="AR295" i="4"/>
  <c r="AU86" i="4"/>
  <c r="AR86" i="4"/>
  <c r="AU6" i="4"/>
  <c r="AR6" i="4"/>
  <c r="AR88" i="4"/>
  <c r="AU88" i="4"/>
  <c r="AR151" i="4"/>
  <c r="AU151" i="4"/>
  <c r="AU15" i="4"/>
  <c r="AR15" i="4"/>
  <c r="AR47" i="4"/>
  <c r="AU47" i="4"/>
  <c r="AU79" i="4"/>
  <c r="AR79" i="4"/>
  <c r="AR111" i="4"/>
  <c r="AU111" i="4"/>
  <c r="AR143" i="4"/>
  <c r="AU143" i="4"/>
  <c r="AR28" i="4"/>
  <c r="AU28" i="4"/>
  <c r="AR21" i="4"/>
  <c r="AU21" i="4"/>
  <c r="AU53" i="4"/>
  <c r="AR53" i="4"/>
  <c r="AR85" i="4"/>
  <c r="AU85" i="4"/>
  <c r="AR149" i="4"/>
  <c r="AU149" i="4"/>
  <c r="AU244" i="4"/>
  <c r="AR244" i="4"/>
  <c r="AU2" i="4"/>
  <c r="AR2" i="4"/>
  <c r="AR84" i="4"/>
  <c r="AU84" i="4"/>
  <c r="AU148" i="4"/>
  <c r="AR148" i="4"/>
  <c r="AU190" i="4"/>
  <c r="AR190" i="4"/>
  <c r="AU233" i="4"/>
  <c r="AR233" i="4"/>
  <c r="AU94" i="4"/>
  <c r="AR94" i="4"/>
  <c r="AR155" i="4"/>
  <c r="AU155" i="4"/>
  <c r="AR96" i="4"/>
  <c r="AU96" i="4"/>
  <c r="AR156" i="4"/>
  <c r="AU156" i="4"/>
  <c r="AU380" i="4"/>
  <c r="AR380" i="4"/>
  <c r="AU51" i="4"/>
  <c r="AU98" i="4"/>
  <c r="AR98" i="4"/>
  <c r="AU82" i="4"/>
  <c r="AR82" i="4"/>
  <c r="AR146" i="4"/>
  <c r="AU146" i="4"/>
  <c r="AR362" i="4"/>
  <c r="AU362" i="4"/>
  <c r="AU18" i="4"/>
  <c r="AR18" i="4"/>
  <c r="AR19" i="4"/>
  <c r="AU19" i="4"/>
  <c r="AU83" i="4"/>
  <c r="AR83" i="4"/>
  <c r="AU115" i="4"/>
  <c r="AR115" i="4"/>
  <c r="AU147" i="4"/>
  <c r="AR147" i="4"/>
  <c r="AR32" i="4"/>
  <c r="AU32" i="4"/>
  <c r="AR25" i="4"/>
  <c r="AU25" i="4"/>
  <c r="AR57" i="4"/>
  <c r="AU57" i="4"/>
  <c r="AR89" i="4"/>
  <c r="AU89" i="4"/>
  <c r="AR121" i="4"/>
  <c r="AU121" i="4"/>
  <c r="AU184" i="4"/>
  <c r="AR184" i="4"/>
  <c r="AR90" i="4"/>
  <c r="AU90" i="4"/>
  <c r="AR152" i="4"/>
  <c r="AU152" i="4"/>
  <c r="AU365" i="4"/>
  <c r="AR365" i="4"/>
  <c r="AR14" i="4"/>
  <c r="AU14" i="4"/>
  <c r="AU92" i="4"/>
  <c r="AR92" i="4"/>
  <c r="AR154" i="4"/>
  <c r="AU154" i="4"/>
  <c r="AR102" i="4"/>
  <c r="AU102" i="4"/>
  <c r="AU160" i="4"/>
  <c r="AR160" i="4"/>
  <c r="AU38" i="4"/>
  <c r="AR38" i="4"/>
  <c r="AR104" i="4"/>
  <c r="AU104" i="4"/>
  <c r="AU7" i="4"/>
  <c r="AR7" i="4"/>
  <c r="AR39" i="4"/>
  <c r="AU39" i="4"/>
  <c r="AU71" i="4"/>
  <c r="AR71" i="4"/>
  <c r="AU103" i="4"/>
  <c r="AR103" i="4"/>
  <c r="AU135" i="4"/>
  <c r="AR135" i="4"/>
  <c r="AU20" i="4"/>
  <c r="AR20" i="4"/>
  <c r="AR13" i="4"/>
  <c r="AU13" i="4"/>
  <c r="AU45" i="4"/>
  <c r="AR45" i="4"/>
  <c r="AU77" i="4"/>
  <c r="AR77" i="4"/>
  <c r="AR109" i="4"/>
  <c r="AU109" i="4"/>
  <c r="AU141" i="4"/>
  <c r="AR141" i="4"/>
  <c r="AR178" i="4"/>
  <c r="AU178" i="4"/>
  <c r="AR68" i="4"/>
  <c r="AU68" i="4"/>
  <c r="AU132" i="4"/>
  <c r="AR132" i="4"/>
  <c r="AR179" i="4"/>
  <c r="AU179" i="4"/>
  <c r="AR291" i="4"/>
  <c r="AU291" i="4"/>
  <c r="AR78" i="4"/>
  <c r="AU78" i="4"/>
  <c r="AU142" i="4"/>
  <c r="AR142" i="4"/>
  <c r="AU80" i="4"/>
  <c r="AR80" i="4"/>
  <c r="AR144" i="4"/>
  <c r="AU144" i="4"/>
  <c r="AR27" i="4"/>
  <c r="AU27" i="4"/>
  <c r="AR59" i="4"/>
  <c r="AU59" i="4"/>
  <c r="AR91" i="4"/>
  <c r="AU91" i="4"/>
  <c r="AR123" i="4"/>
  <c r="AU123" i="4"/>
  <c r="AU8" i="4"/>
  <c r="AR8" i="4"/>
  <c r="AU40" i="4"/>
  <c r="AR40" i="4"/>
  <c r="AR33" i="4"/>
  <c r="AU33" i="4"/>
  <c r="AR65" i="4"/>
  <c r="AU65" i="4"/>
  <c r="AR97" i="4"/>
  <c r="AU97" i="4"/>
  <c r="AR129" i="4"/>
  <c r="AU129" i="4"/>
  <c r="AR161" i="4"/>
  <c r="AU161" i="4"/>
  <c r="AR42" i="4"/>
  <c r="AU42" i="4"/>
  <c r="AR106" i="4"/>
  <c r="AU106" i="4"/>
  <c r="AR163" i="4"/>
  <c r="AU163" i="4"/>
  <c r="AU44" i="4"/>
  <c r="AR44" i="4"/>
  <c r="AR108" i="4"/>
  <c r="AU108" i="4"/>
  <c r="AR164" i="4"/>
  <c r="AU164" i="4"/>
  <c r="AU248" i="4"/>
  <c r="AR248" i="4"/>
  <c r="AU311" i="4"/>
  <c r="AR311" i="4"/>
  <c r="AU171" i="4"/>
  <c r="AR171" i="4"/>
  <c r="AU56" i="4"/>
  <c r="AR56" i="4"/>
  <c r="AR120" i="4"/>
  <c r="AU120" i="4"/>
  <c r="AR31" i="4"/>
  <c r="AU31" i="4"/>
  <c r="AU63" i="4"/>
  <c r="AR63" i="4"/>
  <c r="AU95" i="4"/>
  <c r="AR95" i="4"/>
  <c r="AU127" i="4"/>
  <c r="AR127" i="4"/>
  <c r="AU12" i="4"/>
  <c r="AR12" i="4"/>
  <c r="AR5" i="4"/>
  <c r="AU5" i="4"/>
  <c r="AU69" i="4"/>
  <c r="AR69" i="4"/>
  <c r="AU101" i="4"/>
  <c r="AR101" i="4"/>
  <c r="AR133" i="4"/>
  <c r="AU133" i="4"/>
  <c r="AR165" i="4"/>
  <c r="AU165" i="4"/>
  <c r="AU228" i="4"/>
  <c r="AR228" i="4"/>
  <c r="AR168" i="4"/>
  <c r="AU168" i="4"/>
  <c r="AU52" i="4"/>
  <c r="AR52" i="4"/>
  <c r="AR116" i="4"/>
  <c r="AU116" i="4"/>
  <c r="AR170" i="4"/>
  <c r="AU170" i="4"/>
  <c r="AR62" i="4"/>
  <c r="AU62" i="4"/>
  <c r="AU126" i="4"/>
  <c r="AR126" i="4"/>
  <c r="AU175" i="4"/>
  <c r="AR175" i="4"/>
  <c r="AR64" i="4"/>
  <c r="AU64" i="4"/>
  <c r="AU128" i="4"/>
  <c r="AR128" i="4"/>
  <c r="AU10" i="4"/>
  <c r="AU34" i="4"/>
  <c r="AR34" i="4"/>
  <c r="AR162" i="4"/>
  <c r="AU162" i="4"/>
  <c r="AU66" i="4"/>
  <c r="AR66" i="4"/>
  <c r="AR130" i="4"/>
  <c r="AU130" i="4"/>
  <c r="AU343" i="4"/>
  <c r="AR343" i="4"/>
  <c r="AR193" i="4"/>
  <c r="AU193" i="4"/>
  <c r="AU50" i="4"/>
  <c r="AR50" i="4"/>
  <c r="AU114" i="4"/>
  <c r="AR114" i="4"/>
  <c r="AU177" i="4"/>
  <c r="AR177" i="4"/>
  <c r="AT390" i="4"/>
  <c r="AS390" i="4"/>
  <c r="AS389" i="4"/>
  <c r="AT389" i="4"/>
  <c r="AS384" i="4"/>
  <c r="AT384" i="4"/>
  <c r="AT391" i="4"/>
  <c r="AS391" i="4"/>
  <c r="AT387" i="4"/>
  <c r="AS387" i="4"/>
  <c r="AS383" i="4"/>
  <c r="AT383" i="4"/>
  <c r="AS392" i="4"/>
  <c r="AT392" i="4"/>
  <c r="AT385" i="4"/>
  <c r="AS385" i="4"/>
  <c r="AT379" i="4"/>
  <c r="AS379" i="4"/>
  <c r="AS349" i="4"/>
  <c r="AT349" i="4"/>
  <c r="AT367" i="4"/>
  <c r="AS367" i="4"/>
  <c r="AT196" i="4"/>
  <c r="AS196" i="4"/>
  <c r="AT246" i="4"/>
  <c r="AS246" i="4"/>
  <c r="AS368" i="4"/>
  <c r="AT368" i="4"/>
  <c r="AT252" i="4"/>
  <c r="AS252" i="4"/>
  <c r="AS303" i="4"/>
  <c r="AT303" i="4"/>
  <c r="AS355" i="4"/>
  <c r="AT355" i="4"/>
  <c r="AS342" i="4"/>
  <c r="AT342" i="4"/>
  <c r="AS334" i="4"/>
  <c r="AT334" i="4"/>
  <c r="AT290" i="4"/>
  <c r="AS290" i="4"/>
  <c r="AT337" i="4"/>
  <c r="AS337" i="4"/>
  <c r="AT258" i="4"/>
  <c r="AT364" i="4"/>
  <c r="AS364" i="4"/>
  <c r="AS312" i="4"/>
  <c r="AT312" i="4"/>
  <c r="AT240" i="4"/>
  <c r="AS240" i="4"/>
  <c r="AT340" i="4"/>
  <c r="AS340" i="4"/>
  <c r="AT276" i="4"/>
  <c r="AS276" i="4"/>
  <c r="AT213" i="4"/>
  <c r="AS213" i="4"/>
  <c r="AT218" i="4"/>
  <c r="AS218" i="4"/>
  <c r="AS314" i="4"/>
  <c r="AT314" i="4"/>
  <c r="AT304" i="4"/>
  <c r="AS304" i="4"/>
  <c r="AS310" i="4"/>
  <c r="AT310" i="4"/>
  <c r="AT321" i="4"/>
  <c r="AS321" i="4"/>
  <c r="AT283" i="4"/>
  <c r="AS283" i="4"/>
  <c r="AS236" i="4"/>
  <c r="AT236" i="4"/>
  <c r="AT254" i="4"/>
  <c r="AS254" i="4"/>
  <c r="AT328" i="4"/>
  <c r="AS328" i="4"/>
  <c r="AS219" i="4"/>
  <c r="AT219" i="4"/>
  <c r="AT253" i="4"/>
  <c r="AS253" i="4"/>
  <c r="AT187" i="4"/>
  <c r="AS187" i="4"/>
  <c r="AT229" i="4"/>
  <c r="AS229" i="4"/>
  <c r="AT338" i="4"/>
  <c r="AS338" i="4"/>
  <c r="AT322" i="4"/>
  <c r="AS322" i="4"/>
  <c r="AS266" i="4"/>
  <c r="AT266" i="4"/>
  <c r="AT275" i="4"/>
  <c r="AS275" i="4"/>
  <c r="AS279" i="4"/>
  <c r="AT279" i="4"/>
  <c r="AT227" i="4"/>
  <c r="AS227" i="4"/>
  <c r="AT358" i="4"/>
  <c r="AS358" i="4"/>
  <c r="AS242" i="4"/>
  <c r="AT242" i="4"/>
  <c r="AT180" i="4"/>
  <c r="AS180" i="4"/>
  <c r="AS376" i="4"/>
  <c r="AT376" i="4"/>
  <c r="AT224" i="4"/>
  <c r="AS224" i="4"/>
  <c r="AT351" i="4"/>
  <c r="AS351" i="4"/>
  <c r="AT347" i="4"/>
  <c r="AS347" i="4"/>
  <c r="AT201" i="4"/>
  <c r="AS201" i="4"/>
  <c r="AS251" i="4"/>
  <c r="AT251" i="4"/>
  <c r="AS348" i="4"/>
  <c r="AT348" i="4"/>
  <c r="AS298" i="4"/>
  <c r="AT298" i="4"/>
  <c r="AT353" i="4"/>
  <c r="AS353" i="4"/>
  <c r="AT212" i="4"/>
  <c r="AS212" i="4"/>
  <c r="AS285" i="4"/>
  <c r="AT285" i="4"/>
  <c r="AS329" i="4"/>
  <c r="AT329" i="4"/>
  <c r="AT294" i="4"/>
  <c r="AS294" i="4"/>
  <c r="AT324" i="4"/>
  <c r="AS324" i="4"/>
  <c r="AS247" i="4"/>
  <c r="AT247" i="4"/>
  <c r="AT214" i="4"/>
  <c r="AS214" i="4"/>
  <c r="AT197" i="4"/>
  <c r="AS197" i="4"/>
  <c r="AT330" i="4"/>
  <c r="AS330" i="4"/>
  <c r="AS346" i="4"/>
  <c r="AT346" i="4"/>
  <c r="AT225" i="4"/>
  <c r="AS225" i="4"/>
  <c r="AT273" i="4"/>
  <c r="AS273" i="4"/>
  <c r="AT235" i="4"/>
  <c r="AS235" i="4"/>
  <c r="AT361" i="4"/>
  <c r="AS361" i="4"/>
  <c r="AS325" i="4"/>
  <c r="AT325" i="4"/>
  <c r="AS238" i="4"/>
  <c r="AT238" i="4"/>
  <c r="AT301" i="4"/>
  <c r="AS301" i="4"/>
  <c r="AT377" i="4"/>
  <c r="AS377" i="4"/>
  <c r="AS326" i="4"/>
  <c r="AT326" i="4"/>
  <c r="AT281" i="4"/>
  <c r="AS281" i="4"/>
  <c r="AS278" i="4"/>
  <c r="AT278" i="4"/>
  <c r="AS359" i="4"/>
  <c r="AT359" i="4"/>
  <c r="AS210" i="4"/>
  <c r="AT210" i="4"/>
  <c r="AS335" i="4"/>
  <c r="AT335" i="4"/>
  <c r="AT284" i="4"/>
  <c r="AS284" i="4"/>
  <c r="AT360" i="4"/>
  <c r="AS360" i="4"/>
  <c r="AS297" i="4"/>
  <c r="AT297" i="4"/>
  <c r="AT270" i="4"/>
  <c r="AS270" i="4"/>
  <c r="AS352" i="4"/>
  <c r="AT352" i="4"/>
  <c r="AS259" i="4"/>
  <c r="AT259" i="4"/>
  <c r="AT363" i="4"/>
  <c r="AS363" i="4"/>
  <c r="AT191" i="4"/>
  <c r="AS191" i="4"/>
  <c r="AT344" i="4"/>
  <c r="AS344" i="4"/>
  <c r="AS333" i="4"/>
  <c r="AT333" i="4"/>
  <c r="AS320" i="4"/>
  <c r="AT320" i="4"/>
  <c r="AS336" i="4"/>
  <c r="AT336" i="4"/>
  <c r="AT265" i="4"/>
  <c r="AS265" i="4"/>
  <c r="AT234" i="4"/>
  <c r="AS234" i="4"/>
  <c r="AT288" i="4"/>
  <c r="AS288" i="4"/>
  <c r="AT341" i="4"/>
  <c r="AS341" i="4"/>
  <c r="AS188" i="4"/>
  <c r="AT188" i="4"/>
  <c r="AT205" i="4"/>
  <c r="AS205" i="4"/>
  <c r="AT371" i="4"/>
  <c r="AS371" i="4"/>
  <c r="AT308" i="4"/>
  <c r="AS308" i="4"/>
  <c r="AT226" i="4"/>
  <c r="AS226" i="4"/>
  <c r="AT264" i="4"/>
  <c r="AS264" i="4"/>
  <c r="AT293" i="4"/>
  <c r="AS293" i="4"/>
  <c r="AS208" i="4"/>
  <c r="AT208" i="4"/>
  <c r="AT245" i="4"/>
  <c r="AS245" i="4"/>
  <c r="AS118" i="4"/>
  <c r="AT118" i="4"/>
  <c r="AS206" i="4" l="1"/>
  <c r="AS388" i="4"/>
  <c r="AS241" i="4"/>
  <c r="AT315" i="4"/>
  <c r="AS257" i="4"/>
  <c r="AS282" i="4"/>
  <c r="AT204" i="4"/>
  <c r="AS37" i="4"/>
  <c r="AS203" i="4"/>
  <c r="AT378" i="4"/>
  <c r="AS211" i="4"/>
  <c r="AT382" i="4"/>
  <c r="AT354" i="4"/>
  <c r="AT366" i="4"/>
  <c r="AS296" i="4"/>
  <c r="AT289" i="4"/>
  <c r="AS272" i="4"/>
  <c r="AS54" i="4"/>
  <c r="AS373" i="4"/>
  <c r="AT369" i="4"/>
  <c r="AS317" i="4"/>
  <c r="AT316" i="4"/>
  <c r="AT260" i="4"/>
  <c r="AS287" i="4"/>
  <c r="AS323" i="4"/>
  <c r="AT237" i="4"/>
  <c r="AT231" i="4"/>
  <c r="AS199" i="4"/>
  <c r="AT249" i="4"/>
  <c r="AT256" i="4"/>
  <c r="AS374" i="4"/>
  <c r="AT356" i="4"/>
  <c r="AT262" i="4"/>
  <c r="AS230" i="4"/>
  <c r="AT357" i="4"/>
  <c r="AS194" i="4"/>
  <c r="AS302" i="4"/>
  <c r="AT192" i="4"/>
  <c r="AS222" i="4"/>
  <c r="AT239" i="4"/>
  <c r="AS195" i="4"/>
  <c r="AS267" i="4"/>
  <c r="AT166" i="4"/>
  <c r="AS186" i="4"/>
  <c r="AS200" i="4"/>
  <c r="AS207" i="4"/>
  <c r="AT332" i="4"/>
  <c r="AV1" i="4"/>
  <c r="AQ153" i="4"/>
  <c r="AT306" i="4"/>
  <c r="AS394" i="4"/>
  <c r="AT394" i="4"/>
  <c r="AT393" i="4"/>
  <c r="AS393" i="4"/>
  <c r="AQ394" i="4"/>
  <c r="AQ393" i="4"/>
  <c r="AT250" i="4"/>
  <c r="AT216" i="4"/>
  <c r="AS350" i="4"/>
  <c r="AS313" i="4"/>
  <c r="AT319" i="4"/>
  <c r="AS372" i="4"/>
  <c r="AT202" i="4"/>
  <c r="AS386" i="4"/>
  <c r="AS280" i="4"/>
  <c r="AS299" i="4"/>
  <c r="AS274" i="4"/>
  <c r="AT217" i="4"/>
  <c r="AS305" i="4"/>
  <c r="AT215" i="4"/>
  <c r="AT345" i="4"/>
  <c r="AS220" i="4"/>
  <c r="AS198" i="4"/>
  <c r="AS331" i="4"/>
  <c r="AS55" i="4"/>
  <c r="AS300" i="4"/>
  <c r="AT189" i="4"/>
  <c r="AT221" i="4"/>
  <c r="AT268" i="4"/>
  <c r="AT309" i="4"/>
  <c r="AS117" i="4"/>
  <c r="AS277" i="4"/>
  <c r="AT269" i="4"/>
  <c r="AS243" i="4"/>
  <c r="AT261" i="4"/>
  <c r="AT271" i="4"/>
  <c r="AT150" i="4"/>
  <c r="AS150" i="4"/>
  <c r="AS292" i="4"/>
  <c r="AS209" i="4"/>
  <c r="AT181" i="4"/>
  <c r="AS181" i="4"/>
  <c r="AQ298" i="4"/>
  <c r="AQ66" i="4"/>
  <c r="AQ48" i="4"/>
  <c r="AQ306" i="4"/>
  <c r="AQ26" i="4"/>
  <c r="AQ313" i="4"/>
  <c r="AQ175" i="4"/>
  <c r="AQ32" i="4"/>
  <c r="AQ179" i="4"/>
  <c r="AQ325" i="4"/>
  <c r="AQ369" i="4"/>
  <c r="AQ257" i="4"/>
  <c r="AQ253" i="4"/>
  <c r="AQ319" i="4"/>
  <c r="AQ300" i="4"/>
  <c r="AQ356" i="4"/>
  <c r="AQ90" i="4"/>
  <c r="AQ168" i="4"/>
  <c r="AQ43" i="4"/>
  <c r="AQ386" i="4"/>
  <c r="AQ360" i="4"/>
  <c r="AQ25" i="4"/>
  <c r="AQ366" i="4"/>
  <c r="AQ208" i="4"/>
  <c r="AQ157" i="4"/>
  <c r="AQ272" i="4"/>
  <c r="AQ239" i="4"/>
  <c r="AQ317" i="4"/>
  <c r="AQ330" i="4"/>
  <c r="AQ225" i="4"/>
  <c r="AQ271" i="4"/>
  <c r="AQ200" i="4"/>
  <c r="AQ146" i="4"/>
  <c r="AQ154" i="4"/>
  <c r="AQ35" i="4"/>
  <c r="AQ305" i="4"/>
  <c r="AQ372" i="4"/>
  <c r="AQ335" i="4"/>
  <c r="AQ269" i="4"/>
  <c r="AQ279" i="4"/>
  <c r="AQ364" i="4"/>
  <c r="AQ246" i="4"/>
  <c r="AQ347" i="4"/>
  <c r="AQ315" i="4"/>
  <c r="AQ368" i="4"/>
  <c r="AQ261" i="4"/>
  <c r="AQ362" i="4"/>
  <c r="AQ244" i="4"/>
  <c r="AQ353" i="4"/>
  <c r="AQ237" i="4"/>
  <c r="AQ183" i="4"/>
  <c r="AQ119" i="4"/>
  <c r="AQ162" i="4"/>
  <c r="AQ85" i="4"/>
  <c r="AQ173" i="4"/>
  <c r="AQ176" i="4"/>
  <c r="AQ169" i="4"/>
  <c r="AQ59" i="4"/>
  <c r="AQ120" i="4"/>
  <c r="AQ139" i="4"/>
  <c r="AQ387" i="4"/>
  <c r="AQ284" i="4"/>
  <c r="AQ229" i="4"/>
  <c r="AQ318" i="4"/>
  <c r="AQ304" i="4"/>
  <c r="AQ211" i="4"/>
  <c r="AQ259" i="4"/>
  <c r="AQ294" i="4"/>
  <c r="AQ274" i="4"/>
  <c r="AQ270" i="4"/>
  <c r="AQ352" i="4"/>
  <c r="AQ312" i="4"/>
  <c r="AQ331" i="4"/>
  <c r="AQ228" i="4"/>
  <c r="AQ219" i="4"/>
  <c r="AQ204" i="4"/>
  <c r="AQ58" i="4"/>
  <c r="AQ73" i="4"/>
  <c r="AQ130" i="4"/>
  <c r="AQ57" i="4"/>
  <c r="AQ140" i="4"/>
  <c r="AQ110" i="4"/>
  <c r="AQ47" i="4"/>
  <c r="AQ39" i="4"/>
  <c r="AQ54" i="4"/>
  <c r="AQ14" i="4"/>
  <c r="AQ385" i="4"/>
  <c r="AQ220" i="4"/>
  <c r="AQ320" i="4"/>
  <c r="AQ374" i="4"/>
  <c r="AQ354" i="4"/>
  <c r="AQ323" i="4"/>
  <c r="AQ255" i="4"/>
  <c r="AQ197" i="4"/>
  <c r="AQ213" i="4"/>
  <c r="AQ129" i="4"/>
  <c r="AQ62" i="4"/>
  <c r="AQ144" i="4"/>
  <c r="AQ131" i="4"/>
  <c r="AQ94" i="4"/>
  <c r="AQ170" i="4"/>
  <c r="AQ72" i="4"/>
  <c r="AQ117" i="4"/>
  <c r="AQ391" i="4"/>
  <c r="AQ329" i="4"/>
  <c r="AQ345" i="4"/>
  <c r="AQ212" i="4"/>
  <c r="AQ264" i="4"/>
  <c r="AQ309" i="4"/>
  <c r="AQ295" i="4"/>
  <c r="AQ266" i="4"/>
  <c r="AQ377" i="4"/>
  <c r="AQ277" i="4"/>
  <c r="AQ233" i="4"/>
  <c r="AQ273" i="4"/>
  <c r="AQ242" i="4"/>
  <c r="AQ308" i="4"/>
  <c r="AQ243" i="4"/>
  <c r="AQ282" i="4"/>
  <c r="AQ339" i="4"/>
  <c r="AQ252" i="4"/>
  <c r="AQ285" i="4"/>
  <c r="AQ267" i="4"/>
  <c r="AQ293" i="4"/>
  <c r="AQ286" i="4"/>
  <c r="AQ332" i="4"/>
  <c r="AQ328" i="4"/>
  <c r="AQ250" i="4"/>
  <c r="AQ289" i="4"/>
  <c r="AQ281" i="4"/>
  <c r="AQ235" i="4"/>
  <c r="AQ245" i="4"/>
  <c r="AQ350" i="4"/>
  <c r="AQ343" i="4"/>
  <c r="AQ363" i="4"/>
  <c r="AQ379" i="4"/>
  <c r="AQ222" i="4"/>
  <c r="AQ234" i="4"/>
  <c r="AQ336" i="4"/>
  <c r="AQ206" i="4"/>
  <c r="AQ367" i="4"/>
  <c r="AQ227" i="4"/>
  <c r="AQ180" i="4"/>
  <c r="AQ192" i="4"/>
  <c r="AQ194" i="4"/>
  <c r="AQ207" i="4"/>
  <c r="AQ198" i="4"/>
  <c r="AQ191" i="4"/>
  <c r="AQ182" i="4"/>
  <c r="AQ61" i="4"/>
  <c r="AQ75" i="4"/>
  <c r="AQ150" i="4"/>
  <c r="AQ114" i="4"/>
  <c r="AQ76" i="4"/>
  <c r="AQ81" i="4"/>
  <c r="AQ152" i="4"/>
  <c r="AQ102" i="4"/>
  <c r="AQ118" i="4"/>
  <c r="AQ87" i="4"/>
  <c r="AQ106" i="4"/>
  <c r="AQ71" i="4"/>
  <c r="AQ80" i="4"/>
  <c r="AQ147" i="4"/>
  <c r="AQ83" i="4"/>
  <c r="AQ89" i="4"/>
  <c r="AQ164" i="4"/>
  <c r="AQ142" i="4"/>
  <c r="AQ161" i="4"/>
  <c r="AQ158" i="4"/>
  <c r="AQ166" i="4"/>
  <c r="AQ151" i="4"/>
  <c r="AQ41" i="4"/>
  <c r="AQ112" i="4"/>
  <c r="AQ126" i="4"/>
  <c r="AQ116" i="4"/>
  <c r="AQ49" i="4"/>
  <c r="AQ93" i="4"/>
  <c r="AQ98" i="4"/>
  <c r="AQ132" i="4"/>
  <c r="AQ69" i="4"/>
  <c r="AQ42" i="4"/>
  <c r="AQ82" i="4"/>
  <c r="AQ104" i="4"/>
  <c r="AQ123" i="4"/>
  <c r="AQ10" i="4"/>
  <c r="AQ36" i="4"/>
  <c r="AQ33" i="4"/>
  <c r="AQ27" i="4"/>
  <c r="AQ24" i="4"/>
  <c r="AQ13" i="4"/>
  <c r="AQ392" i="4"/>
  <c r="AQ384" i="4"/>
  <c r="AT114" i="4"/>
  <c r="AS114" i="4"/>
  <c r="AQ23" i="4"/>
  <c r="AT64" i="4"/>
  <c r="AS64" i="4"/>
  <c r="AS170" i="4"/>
  <c r="AT170" i="4"/>
  <c r="AT133" i="4"/>
  <c r="AS133" i="4"/>
  <c r="AS31" i="4"/>
  <c r="AT31" i="4"/>
  <c r="AS164" i="4"/>
  <c r="AT164" i="4"/>
  <c r="AS106" i="4"/>
  <c r="AT106" i="4"/>
  <c r="AT161" i="4"/>
  <c r="AS161" i="4"/>
  <c r="AT97" i="4"/>
  <c r="AS97" i="4"/>
  <c r="AS33" i="4"/>
  <c r="AT33" i="4"/>
  <c r="AS91" i="4"/>
  <c r="AT91" i="4"/>
  <c r="AS27" i="4"/>
  <c r="AT27" i="4"/>
  <c r="AT78" i="4"/>
  <c r="AS78" i="4"/>
  <c r="AT178" i="4"/>
  <c r="AS178" i="4"/>
  <c r="AS13" i="4"/>
  <c r="AT13" i="4"/>
  <c r="AT102" i="4"/>
  <c r="AS102" i="4"/>
  <c r="AS90" i="4"/>
  <c r="AT90" i="4"/>
  <c r="AS89" i="4"/>
  <c r="AT89" i="4"/>
  <c r="AT25" i="4"/>
  <c r="AS25" i="4"/>
  <c r="AS146" i="4"/>
  <c r="AT146" i="4"/>
  <c r="AT233" i="4"/>
  <c r="AS233" i="4"/>
  <c r="AS148" i="4"/>
  <c r="AT148" i="4"/>
  <c r="AS2" i="4"/>
  <c r="AT2" i="4"/>
  <c r="AT53" i="4"/>
  <c r="AS53" i="4"/>
  <c r="AS6" i="4"/>
  <c r="AT6" i="4"/>
  <c r="AT295" i="4"/>
  <c r="AS295" i="4"/>
  <c r="AT185" i="4"/>
  <c r="AS185" i="4"/>
  <c r="AS145" i="4"/>
  <c r="AT145" i="4"/>
  <c r="AT48" i="4"/>
  <c r="AS48" i="4"/>
  <c r="AS307" i="4"/>
  <c r="AT307" i="4"/>
  <c r="AS158" i="4"/>
  <c r="AT158" i="4"/>
  <c r="AS157" i="4"/>
  <c r="AT157" i="4"/>
  <c r="AS4" i="4"/>
  <c r="AT4" i="4"/>
  <c r="AS87" i="4"/>
  <c r="AT87" i="4"/>
  <c r="AT72" i="4"/>
  <c r="AS72" i="4"/>
  <c r="AT381" i="4"/>
  <c r="AS381" i="4"/>
  <c r="AS286" i="4"/>
  <c r="AT286" i="4"/>
  <c r="AS58" i="4"/>
  <c r="AT58" i="4"/>
  <c r="AS169" i="4"/>
  <c r="AT169" i="4"/>
  <c r="AS105" i="4"/>
  <c r="AT105" i="4"/>
  <c r="AT41" i="4"/>
  <c r="AS41" i="4"/>
  <c r="AS99" i="4"/>
  <c r="AT99" i="4"/>
  <c r="AT193" i="4"/>
  <c r="AS193" i="4"/>
  <c r="AS130" i="4"/>
  <c r="AT130" i="4"/>
  <c r="AT162" i="4"/>
  <c r="AS162" i="4"/>
  <c r="AT128" i="4"/>
  <c r="AS128" i="4"/>
  <c r="AT175" i="4"/>
  <c r="AS175" i="4"/>
  <c r="AS101" i="4"/>
  <c r="AT101" i="4"/>
  <c r="AT171" i="4"/>
  <c r="AS171" i="4"/>
  <c r="AT40" i="4"/>
  <c r="AS40" i="4"/>
  <c r="AS142" i="4"/>
  <c r="AT142" i="4"/>
  <c r="AT45" i="4"/>
  <c r="AS45" i="4"/>
  <c r="AT20" i="4"/>
  <c r="AS20" i="4"/>
  <c r="AS103" i="4"/>
  <c r="AT103" i="4"/>
  <c r="AS160" i="4"/>
  <c r="AT160" i="4"/>
  <c r="AT184" i="4"/>
  <c r="AS184" i="4"/>
  <c r="AS115" i="4"/>
  <c r="AT115" i="4"/>
  <c r="AS82" i="4"/>
  <c r="AT82" i="4"/>
  <c r="AT156" i="4"/>
  <c r="AS156" i="4"/>
  <c r="AT155" i="4"/>
  <c r="AS155" i="4"/>
  <c r="AQ11" i="4"/>
  <c r="AQ20" i="4"/>
  <c r="AQ5" i="4"/>
  <c r="AQ2" i="4"/>
  <c r="AQ7" i="4"/>
  <c r="AQ6" i="4"/>
  <c r="AQ3" i="4"/>
  <c r="AQ9" i="4"/>
  <c r="AQ4" i="4"/>
  <c r="AQ31" i="4"/>
  <c r="AQ8" i="4"/>
  <c r="AQ79" i="4"/>
  <c r="AS149" i="4"/>
  <c r="AT149" i="4"/>
  <c r="AS28" i="4"/>
  <c r="AT28" i="4"/>
  <c r="AT111" i="4"/>
  <c r="AS111" i="4"/>
  <c r="AS47" i="4"/>
  <c r="AT47" i="4"/>
  <c r="AS151" i="4"/>
  <c r="AT151" i="4"/>
  <c r="AS76" i="4"/>
  <c r="AT76" i="4"/>
  <c r="AT138" i="4"/>
  <c r="AS138" i="4"/>
  <c r="AS81" i="4"/>
  <c r="AT81" i="4"/>
  <c r="AT17" i="4"/>
  <c r="AS17" i="4"/>
  <c r="AT139" i="4"/>
  <c r="AS139" i="4"/>
  <c r="AS75" i="4"/>
  <c r="AT75" i="4"/>
  <c r="AT11" i="4"/>
  <c r="AS11" i="4"/>
  <c r="AT167" i="4"/>
  <c r="AS167" i="4"/>
  <c r="AT110" i="4"/>
  <c r="AS110" i="4"/>
  <c r="AT370" i="4"/>
  <c r="AS370" i="4"/>
  <c r="AT100" i="4"/>
  <c r="AS100" i="4"/>
  <c r="AS93" i="4"/>
  <c r="AT93" i="4"/>
  <c r="AT29" i="4"/>
  <c r="AS29" i="4"/>
  <c r="AT182" i="4"/>
  <c r="AS182" i="4"/>
  <c r="AT134" i="4"/>
  <c r="AS134" i="4"/>
  <c r="AT174" i="4"/>
  <c r="AS174" i="4"/>
  <c r="AS173" i="4"/>
  <c r="AT173" i="4"/>
  <c r="AS16" i="4"/>
  <c r="AT16" i="4"/>
  <c r="AT35" i="4"/>
  <c r="AS35" i="4"/>
  <c r="AT127" i="4"/>
  <c r="AS127" i="4"/>
  <c r="AT63" i="4"/>
  <c r="AS63" i="4"/>
  <c r="AT248" i="4"/>
  <c r="AS248" i="4"/>
  <c r="AQ376" i="4"/>
  <c r="AQ351" i="4"/>
  <c r="AQ371" i="4"/>
  <c r="AQ280" i="4"/>
  <c r="AQ316" i="4"/>
  <c r="AQ357" i="4"/>
  <c r="AQ327" i="4"/>
  <c r="AQ296" i="4"/>
  <c r="AQ278" i="4"/>
  <c r="AQ341" i="4"/>
  <c r="AQ344" i="4"/>
  <c r="AQ231" i="4"/>
  <c r="AQ265" i="4"/>
  <c r="AQ258" i="4"/>
  <c r="AQ215" i="4"/>
  <c r="AQ268" i="4"/>
  <c r="AQ247" i="4"/>
  <c r="AQ375" i="4"/>
  <c r="AQ287" i="4"/>
  <c r="AQ276" i="4"/>
  <c r="AQ334" i="4"/>
  <c r="AQ214" i="4"/>
  <c r="AQ338" i="4"/>
  <c r="AQ241" i="4"/>
  <c r="AQ370" i="4"/>
  <c r="AQ324" i="4"/>
  <c r="AQ297" i="4"/>
  <c r="AQ321" i="4"/>
  <c r="AQ249" i="4"/>
  <c r="AQ346" i="4"/>
  <c r="AQ365" i="4"/>
  <c r="AQ340" i="4"/>
  <c r="AQ348" i="4"/>
  <c r="AQ326" i="4"/>
  <c r="AQ301" i="4"/>
  <c r="AQ260" i="4"/>
  <c r="AQ210" i="4"/>
  <c r="AQ290" i="4"/>
  <c r="AQ217" i="4"/>
  <c r="AQ189" i="4"/>
  <c r="AQ195" i="4"/>
  <c r="AQ230" i="4"/>
  <c r="AQ187" i="4"/>
  <c r="AQ181" i="4"/>
  <c r="AQ201" i="4"/>
  <c r="AQ190" i="4"/>
  <c r="AQ232" i="4"/>
  <c r="AQ203" i="4"/>
  <c r="AQ188" i="4"/>
  <c r="AQ174" i="4"/>
  <c r="AQ64" i="4"/>
  <c r="AQ136" i="4"/>
  <c r="AQ55" i="4"/>
  <c r="AQ78" i="4"/>
  <c r="AQ101" i="4"/>
  <c r="AQ56" i="4"/>
  <c r="AQ127" i="4"/>
  <c r="AQ99" i="4"/>
  <c r="AQ171" i="4"/>
  <c r="AQ92" i="4"/>
  <c r="AQ159" i="4"/>
  <c r="AQ70" i="4"/>
  <c r="AQ60" i="4"/>
  <c r="AQ115" i="4"/>
  <c r="AQ109" i="4"/>
  <c r="AQ172" i="4"/>
  <c r="AQ143" i="4"/>
  <c r="AQ138" i="4"/>
  <c r="AQ165" i="4"/>
  <c r="AQ163" i="4"/>
  <c r="AQ84" i="4"/>
  <c r="AQ53" i="4"/>
  <c r="AQ95" i="4"/>
  <c r="AQ108" i="4"/>
  <c r="AQ38" i="4"/>
  <c r="AQ67" i="4"/>
  <c r="AQ155" i="4"/>
  <c r="AQ52" i="4"/>
  <c r="AQ74" i="4"/>
  <c r="AQ107" i="4"/>
  <c r="AQ51" i="4"/>
  <c r="AQ141" i="4"/>
  <c r="AQ133" i="4"/>
  <c r="AQ86" i="4"/>
  <c r="AQ124" i="4"/>
  <c r="AQ30" i="4"/>
  <c r="AQ21" i="4"/>
  <c r="AQ28" i="4"/>
  <c r="AQ16" i="4"/>
  <c r="AQ22" i="4"/>
  <c r="AQ15" i="4"/>
  <c r="AQ383" i="4"/>
  <c r="AQ388" i="4"/>
  <c r="AQ389" i="4"/>
  <c r="AS177" i="4"/>
  <c r="AT177" i="4"/>
  <c r="AS50" i="4"/>
  <c r="AT50" i="4"/>
  <c r="AT343" i="4"/>
  <c r="AS343" i="4"/>
  <c r="AT66" i="4"/>
  <c r="AS66" i="4"/>
  <c r="AS34" i="4"/>
  <c r="AT34" i="4"/>
  <c r="AS62" i="4"/>
  <c r="AT62" i="4"/>
  <c r="AT116" i="4"/>
  <c r="AS116" i="4"/>
  <c r="AT168" i="4"/>
  <c r="AS168" i="4"/>
  <c r="AT165" i="4"/>
  <c r="AS165" i="4"/>
  <c r="AS5" i="4"/>
  <c r="AT5" i="4"/>
  <c r="AS120" i="4"/>
  <c r="AT120" i="4"/>
  <c r="AS108" i="4"/>
  <c r="AT108" i="4"/>
  <c r="AT163" i="4"/>
  <c r="AS163" i="4"/>
  <c r="AT42" i="4"/>
  <c r="AS42" i="4"/>
  <c r="AS129" i="4"/>
  <c r="AT129" i="4"/>
  <c r="AS65" i="4"/>
  <c r="AT65" i="4"/>
  <c r="AS123" i="4"/>
  <c r="AT123" i="4"/>
  <c r="AS59" i="4"/>
  <c r="AT59" i="4"/>
  <c r="AT144" i="4"/>
  <c r="AS144" i="4"/>
  <c r="AT291" i="4"/>
  <c r="AS291" i="4"/>
  <c r="AT179" i="4"/>
  <c r="AS179" i="4"/>
  <c r="AS68" i="4"/>
  <c r="AT68" i="4"/>
  <c r="AS109" i="4"/>
  <c r="AT109" i="4"/>
  <c r="AT39" i="4"/>
  <c r="AS39" i="4"/>
  <c r="AS104" i="4"/>
  <c r="AT104" i="4"/>
  <c r="AT154" i="4"/>
  <c r="AS154" i="4"/>
  <c r="AT14" i="4"/>
  <c r="AS14" i="4"/>
  <c r="AT152" i="4"/>
  <c r="AS152" i="4"/>
  <c r="AS121" i="4"/>
  <c r="AT121" i="4"/>
  <c r="AT57" i="4"/>
  <c r="AS57" i="4"/>
  <c r="AT32" i="4"/>
  <c r="AS32" i="4"/>
  <c r="AT19" i="4"/>
  <c r="AS19" i="4"/>
  <c r="AS362" i="4"/>
  <c r="AT362" i="4"/>
  <c r="AT380" i="4"/>
  <c r="AS380" i="4"/>
  <c r="AT94" i="4"/>
  <c r="AS94" i="4"/>
  <c r="AT190" i="4"/>
  <c r="AS190" i="4"/>
  <c r="AT244" i="4"/>
  <c r="AS244" i="4"/>
  <c r="AS79" i="4"/>
  <c r="AT79" i="4"/>
  <c r="AT15" i="4"/>
  <c r="AS15" i="4"/>
  <c r="AT86" i="4"/>
  <c r="AS86" i="4"/>
  <c r="AS140" i="4"/>
  <c r="AT140" i="4"/>
  <c r="AT183" i="4"/>
  <c r="AS183" i="4"/>
  <c r="AT49" i="4"/>
  <c r="AS49" i="4"/>
  <c r="AS43" i="4"/>
  <c r="AT43" i="4"/>
  <c r="AS172" i="4"/>
  <c r="AT172" i="4"/>
  <c r="AS375" i="4"/>
  <c r="AT375" i="4"/>
  <c r="AT61" i="4"/>
  <c r="AS61" i="4"/>
  <c r="AS119" i="4"/>
  <c r="AT119" i="4"/>
  <c r="AT136" i="4"/>
  <c r="AS136" i="4"/>
  <c r="AS223" i="4"/>
  <c r="AT223" i="4"/>
  <c r="AT70" i="4"/>
  <c r="AS70" i="4"/>
  <c r="AS318" i="4"/>
  <c r="AT318" i="4"/>
  <c r="AS255" i="4"/>
  <c r="AT255" i="4"/>
  <c r="AT122" i="4"/>
  <c r="AS122" i="4"/>
  <c r="AS137" i="4"/>
  <c r="AT137" i="4"/>
  <c r="AS73" i="4"/>
  <c r="AT73" i="4"/>
  <c r="AQ256" i="4"/>
  <c r="AQ248" i="4"/>
  <c r="AQ333" i="4"/>
  <c r="AQ302" i="4"/>
  <c r="AQ291" i="4"/>
  <c r="AQ378" i="4"/>
  <c r="AQ381" i="4"/>
  <c r="AQ223" i="4"/>
  <c r="AQ314" i="4"/>
  <c r="AQ251" i="4"/>
  <c r="AQ275" i="4"/>
  <c r="AQ349" i="4"/>
  <c r="AQ355" i="4"/>
  <c r="AQ288" i="4"/>
  <c r="AQ380" i="4"/>
  <c r="AQ263" i="4"/>
  <c r="AQ224" i="4"/>
  <c r="AQ283" i="4"/>
  <c r="AQ361" i="4"/>
  <c r="AQ337" i="4"/>
  <c r="AQ373" i="4"/>
  <c r="AQ292" i="4"/>
  <c r="AQ202" i="4"/>
  <c r="AQ299" i="4"/>
  <c r="AQ359" i="4"/>
  <c r="AQ238" i="4"/>
  <c r="AQ358" i="4"/>
  <c r="AQ311" i="4"/>
  <c r="AQ262" i="4"/>
  <c r="AQ240" i="4"/>
  <c r="AQ307" i="4"/>
  <c r="AQ310" i="4"/>
  <c r="AQ254" i="4"/>
  <c r="AQ322" i="4"/>
  <c r="AQ342" i="4"/>
  <c r="AQ303" i="4"/>
  <c r="AQ221" i="4"/>
  <c r="AQ226" i="4"/>
  <c r="AQ236" i="4"/>
  <c r="AQ185" i="4"/>
  <c r="AQ205" i="4"/>
  <c r="AQ199" i="4"/>
  <c r="AQ186" i="4"/>
  <c r="AQ218" i="4"/>
  <c r="AQ209" i="4"/>
  <c r="AQ196" i="4"/>
  <c r="AQ193" i="4"/>
  <c r="AQ216" i="4"/>
  <c r="AQ184" i="4"/>
  <c r="AQ121" i="4"/>
  <c r="AQ46" i="4"/>
  <c r="AQ134" i="4"/>
  <c r="AQ128" i="4"/>
  <c r="AQ135" i="4"/>
  <c r="AQ105" i="4"/>
  <c r="AQ167" i="4"/>
  <c r="AQ50" i="4"/>
  <c r="AQ111" i="4"/>
  <c r="AQ149" i="4"/>
  <c r="AQ37" i="4"/>
  <c r="AQ103" i="4"/>
  <c r="AQ156" i="4"/>
  <c r="AQ177" i="4"/>
  <c r="AQ122" i="4"/>
  <c r="AQ63" i="4"/>
  <c r="AQ160" i="4"/>
  <c r="AQ145" i="4"/>
  <c r="AQ96" i="4"/>
  <c r="AQ125" i="4"/>
  <c r="AQ88" i="4"/>
  <c r="AQ68" i="4"/>
  <c r="AQ113" i="4"/>
  <c r="AQ137" i="4"/>
  <c r="AQ44" i="4"/>
  <c r="AQ178" i="4"/>
  <c r="AQ65" i="4"/>
  <c r="AQ45" i="4"/>
  <c r="AQ40" i="4"/>
  <c r="AQ148" i="4"/>
  <c r="AQ100" i="4"/>
  <c r="AQ97" i="4"/>
  <c r="AQ91" i="4"/>
  <c r="AQ77" i="4"/>
  <c r="AQ19" i="4"/>
  <c r="AQ17" i="4"/>
  <c r="AQ29" i="4"/>
  <c r="AQ34" i="4"/>
  <c r="AQ12" i="4"/>
  <c r="AQ18" i="4"/>
  <c r="AQ390" i="4"/>
  <c r="AQ382" i="4"/>
  <c r="AS126" i="4"/>
  <c r="AT126" i="4"/>
  <c r="AT52" i="4"/>
  <c r="AS52" i="4"/>
  <c r="AT228" i="4"/>
  <c r="AS228" i="4"/>
  <c r="AT69" i="4"/>
  <c r="AS69" i="4"/>
  <c r="AS12" i="4"/>
  <c r="AT12" i="4"/>
  <c r="AS95" i="4"/>
  <c r="AT95" i="4"/>
  <c r="AS56" i="4"/>
  <c r="AT56" i="4"/>
  <c r="AT311" i="4"/>
  <c r="AS311" i="4"/>
  <c r="AT44" i="4"/>
  <c r="AS44" i="4"/>
  <c r="AT8" i="4"/>
  <c r="AS8" i="4"/>
  <c r="AT80" i="4"/>
  <c r="AS80" i="4"/>
  <c r="AS132" i="4"/>
  <c r="AT132" i="4"/>
  <c r="AT141" i="4"/>
  <c r="AS141" i="4"/>
  <c r="AT77" i="4"/>
  <c r="AS77" i="4"/>
  <c r="AS135" i="4"/>
  <c r="AT135" i="4"/>
  <c r="AS71" i="4"/>
  <c r="AT71" i="4"/>
  <c r="AT7" i="4"/>
  <c r="AS7" i="4"/>
  <c r="AT38" i="4"/>
  <c r="AS38" i="4"/>
  <c r="AT92" i="4"/>
  <c r="AS92" i="4"/>
  <c r="AT365" i="4"/>
  <c r="AS365" i="4"/>
  <c r="AS147" i="4"/>
  <c r="AT147" i="4"/>
  <c r="AS83" i="4"/>
  <c r="AT83" i="4"/>
  <c r="AT18" i="4"/>
  <c r="AS18" i="4"/>
  <c r="AT98" i="4"/>
  <c r="AS98" i="4"/>
  <c r="AS96" i="4"/>
  <c r="AT96" i="4"/>
  <c r="AS84" i="4"/>
  <c r="AT84" i="4"/>
  <c r="AT85" i="4"/>
  <c r="AS85" i="4"/>
  <c r="AT21" i="4"/>
  <c r="AS21" i="4"/>
  <c r="AS143" i="4"/>
  <c r="AT143" i="4"/>
  <c r="AT88" i="4"/>
  <c r="AS88" i="4"/>
  <c r="AS263" i="4"/>
  <c r="AT263" i="4"/>
  <c r="AS176" i="4"/>
  <c r="AT176" i="4"/>
  <c r="AT113" i="4"/>
  <c r="AS113" i="4"/>
  <c r="AT24" i="4"/>
  <c r="AS24" i="4"/>
  <c r="AS107" i="4"/>
  <c r="AT107" i="4"/>
  <c r="AT112" i="4"/>
  <c r="AS112" i="4"/>
  <c r="AS46" i="4"/>
  <c r="AT46" i="4"/>
  <c r="AT339" i="4"/>
  <c r="AS339" i="4"/>
  <c r="AT159" i="4"/>
  <c r="AS159" i="4"/>
  <c r="AS30" i="4"/>
  <c r="AT30" i="4"/>
  <c r="AT26" i="4"/>
  <c r="AS26" i="4"/>
  <c r="AS125" i="4"/>
  <c r="AT125" i="4"/>
  <c r="AT36" i="4"/>
  <c r="AS36" i="4"/>
  <c r="AT23" i="4"/>
  <c r="AS23" i="4"/>
  <c r="AT60" i="4"/>
  <c r="AS60" i="4"/>
  <c r="AS232" i="4"/>
  <c r="AT232" i="4"/>
  <c r="AS9" i="4"/>
  <c r="AT9" i="4"/>
  <c r="AS131" i="4"/>
  <c r="AT131" i="4"/>
  <c r="AS67" i="4"/>
  <c r="AT67" i="4"/>
  <c r="AS3" i="4"/>
  <c r="AT3" i="4"/>
  <c r="AY153" i="4" l="1"/>
  <c r="AZ153" i="4"/>
  <c r="AX153" i="4"/>
  <c r="BB153" i="4" s="1"/>
  <c r="BL153" i="4" s="1"/>
  <c r="AZ393" i="4"/>
  <c r="AY394" i="4"/>
  <c r="AX393" i="4"/>
  <c r="BB393" i="4" s="1"/>
  <c r="AZ394" i="4"/>
  <c r="AX394" i="4"/>
  <c r="BB394" i="4" s="1"/>
  <c r="AY393" i="4"/>
  <c r="AY355" i="4"/>
  <c r="AY248" i="4"/>
  <c r="AX25" i="4"/>
  <c r="BB25" i="4" s="1"/>
  <c r="AX340" i="4"/>
  <c r="BB340" i="4" s="1"/>
  <c r="AX205" i="4"/>
  <c r="BB205" i="4" s="1"/>
  <c r="AZ253" i="4"/>
  <c r="AZ324" i="4"/>
  <c r="AZ337" i="4"/>
  <c r="AX99" i="4"/>
  <c r="BB99" i="4" s="1"/>
  <c r="AX201" i="4"/>
  <c r="BB201" i="4" s="1"/>
  <c r="AY206" i="4"/>
  <c r="AZ186" i="4"/>
  <c r="AX107" i="4"/>
  <c r="BB107" i="4" s="1"/>
  <c r="AX260" i="4"/>
  <c r="BB260" i="4" s="1"/>
  <c r="AX55" i="4"/>
  <c r="BB55" i="4" s="1"/>
  <c r="AY329" i="4"/>
  <c r="AX271" i="4"/>
  <c r="BB271" i="4" s="1"/>
  <c r="AX13" i="4"/>
  <c r="BB13" i="4" s="1"/>
  <c r="AX281" i="4"/>
  <c r="BB281" i="4" s="1"/>
  <c r="AZ298" i="4"/>
  <c r="AZ78" i="4"/>
  <c r="AY170" i="4"/>
  <c r="AY190" i="4"/>
  <c r="AY185" i="4"/>
  <c r="AY380" i="4"/>
  <c r="AZ304" i="4"/>
  <c r="AX240" i="4"/>
  <c r="BB240" i="4" s="1"/>
  <c r="AX329" i="4"/>
  <c r="BB329" i="4" s="1"/>
  <c r="AZ52" i="4"/>
  <c r="AX169" i="4"/>
  <c r="BB169" i="4" s="1"/>
  <c r="AX127" i="4"/>
  <c r="BB127" i="4" s="1"/>
  <c r="AX358" i="4"/>
  <c r="BB358" i="4" s="1"/>
  <c r="AY299" i="4"/>
  <c r="AY350" i="4"/>
  <c r="AY252" i="4"/>
  <c r="AY312" i="4"/>
  <c r="AX74" i="4"/>
  <c r="BB74" i="4" s="1"/>
  <c r="AY321" i="4"/>
  <c r="AY31" i="4"/>
  <c r="AY20" i="4"/>
  <c r="AX33" i="4"/>
  <c r="BB33" i="4" s="1"/>
  <c r="AY2" i="4"/>
  <c r="AY10" i="4"/>
  <c r="AX378" i="4"/>
  <c r="BB378" i="4" s="1"/>
  <c r="AZ4" i="4"/>
  <c r="AZ242" i="4"/>
  <c r="AZ2" i="4"/>
  <c r="AZ372" i="4"/>
  <c r="AX270" i="4"/>
  <c r="BB270" i="4" s="1"/>
  <c r="AZ54" i="4"/>
  <c r="AZ9" i="4"/>
  <c r="AY11" i="4"/>
  <c r="AX176" i="4"/>
  <c r="BB176" i="4" s="1"/>
  <c r="AZ209" i="4"/>
  <c r="AZ149" i="4"/>
  <c r="AY136" i="4"/>
  <c r="AZ13" i="4"/>
  <c r="AX34" i="4"/>
  <c r="BB34" i="4" s="1"/>
  <c r="AX196" i="4"/>
  <c r="BB196" i="4" s="1"/>
  <c r="AZ222" i="4"/>
  <c r="AY115" i="4"/>
  <c r="AZ10" i="4"/>
  <c r="AX84" i="4"/>
  <c r="BB84" i="4" s="1"/>
  <c r="AY340" i="4"/>
  <c r="AZ142" i="4"/>
  <c r="AY98" i="4"/>
  <c r="AZ152" i="4"/>
  <c r="AZ338" i="4"/>
  <c r="AY65" i="4"/>
  <c r="AY101" i="4"/>
  <c r="AY231" i="4"/>
  <c r="AY22" i="4"/>
  <c r="AY174" i="4"/>
  <c r="AX114" i="4"/>
  <c r="BB114" i="4" s="1"/>
  <c r="AX92" i="4"/>
  <c r="BB92" i="4" s="1"/>
  <c r="AZ156" i="4"/>
  <c r="AX303" i="4"/>
  <c r="BB303" i="4" s="1"/>
  <c r="AZ133" i="4"/>
  <c r="AX272" i="4"/>
  <c r="BB272" i="4" s="1"/>
  <c r="AX210" i="4"/>
  <c r="BB210" i="4" s="1"/>
  <c r="AY154" i="4"/>
  <c r="AY379" i="4"/>
  <c r="AY267" i="4"/>
  <c r="AX293" i="4"/>
  <c r="BB293" i="4" s="1"/>
  <c r="AZ92" i="4"/>
  <c r="AZ205" i="4"/>
  <c r="AY265" i="4"/>
  <c r="AZ320" i="4"/>
  <c r="AY304" i="4"/>
  <c r="AZ234" i="4"/>
  <c r="AX156" i="4"/>
  <c r="BB156" i="4" s="1"/>
  <c r="AX27" i="4"/>
  <c r="BB27" i="4" s="1"/>
  <c r="AZ336" i="4"/>
  <c r="AZ38" i="4"/>
  <c r="AX50" i="4"/>
  <c r="BB50" i="4" s="1"/>
  <c r="AZ369" i="4"/>
  <c r="AY194" i="4"/>
  <c r="AY374" i="4"/>
  <c r="AZ216" i="4"/>
  <c r="AZ355" i="4"/>
  <c r="AZ130" i="4"/>
  <c r="AZ243" i="4"/>
  <c r="AY319" i="4"/>
  <c r="AX181" i="4"/>
  <c r="BB181" i="4" s="1"/>
  <c r="AZ30" i="4"/>
  <c r="AZ135" i="4"/>
  <c r="AX17" i="4"/>
  <c r="BB17" i="4" s="1"/>
  <c r="AY52" i="4"/>
  <c r="AX200" i="4"/>
  <c r="BB200" i="4" s="1"/>
  <c r="AY348" i="4"/>
  <c r="AX63" i="4"/>
  <c r="BB63" i="4" s="1"/>
  <c r="AX291" i="4"/>
  <c r="BB291" i="4" s="1"/>
  <c r="AY264" i="4"/>
  <c r="AX209" i="4"/>
  <c r="BB209" i="4" s="1"/>
  <c r="AZ245" i="4"/>
  <c r="AY28" i="4"/>
  <c r="AY173" i="4"/>
  <c r="AZ175" i="4"/>
  <c r="AY278" i="4"/>
  <c r="AY364" i="4"/>
  <c r="AZ370" i="4"/>
  <c r="AZ20" i="4"/>
  <c r="AX7" i="4"/>
  <c r="BB7" i="4" s="1"/>
  <c r="AX3" i="4"/>
  <c r="BB3" i="4" s="1"/>
  <c r="AY4" i="4"/>
  <c r="AX5" i="4"/>
  <c r="BB5" i="4" s="1"/>
  <c r="AX349" i="4"/>
  <c r="BB349" i="4" s="1"/>
  <c r="AY135" i="4"/>
  <c r="AZ84" i="4"/>
  <c r="AY373" i="4"/>
  <c r="AZ378" i="4"/>
  <c r="AZ145" i="4"/>
  <c r="AZ217" i="4"/>
  <c r="AZ360" i="4"/>
  <c r="AX254" i="4"/>
  <c r="BB254" i="4" s="1"/>
  <c r="AZ376" i="4"/>
  <c r="AZ194" i="4"/>
  <c r="AX11" i="4"/>
  <c r="BB11" i="4" s="1"/>
  <c r="AZ183" i="4"/>
  <c r="AZ42" i="4"/>
  <c r="AZ57" i="4"/>
  <c r="AY183" i="4"/>
  <c r="AX58" i="4"/>
  <c r="BB58" i="4" s="1"/>
  <c r="AX15" i="4"/>
  <c r="BB15" i="4" s="1"/>
  <c r="AX10" i="4"/>
  <c r="BB10" i="4" s="1"/>
  <c r="AY338" i="4"/>
  <c r="AY367" i="4"/>
  <c r="AY85" i="4"/>
  <c r="AZ379" i="4"/>
  <c r="AX371" i="4"/>
  <c r="BB371" i="4" s="1"/>
  <c r="AZ317" i="4"/>
  <c r="AY73" i="4"/>
  <c r="AY24" i="4"/>
  <c r="AY129" i="4"/>
  <c r="AY71" i="4"/>
  <c r="AZ32" i="4"/>
  <c r="AZ19" i="4"/>
  <c r="AZ139" i="4"/>
  <c r="AZ83" i="4"/>
  <c r="AX22" i="4"/>
  <c r="BB22" i="4" s="1"/>
  <c r="AY23" i="4"/>
  <c r="AY187" i="4"/>
  <c r="AZ62" i="4"/>
  <c r="AY238" i="4"/>
  <c r="AZ365" i="4"/>
  <c r="AY251" i="4"/>
  <c r="AX29" i="4"/>
  <c r="BB29" i="4" s="1"/>
  <c r="AZ219" i="4"/>
  <c r="AX261" i="4"/>
  <c r="BB261" i="4" s="1"/>
  <c r="AY296" i="4"/>
  <c r="AZ319" i="4"/>
  <c r="AX120" i="4"/>
  <c r="BB120" i="4" s="1"/>
  <c r="AX16" i="4"/>
  <c r="BB16" i="4" s="1"/>
  <c r="AZ241" i="4"/>
  <c r="AX106" i="4"/>
  <c r="BB106" i="4" s="1"/>
  <c r="AZ55" i="4"/>
  <c r="AY67" i="4"/>
  <c r="AX203" i="4"/>
  <c r="BB203" i="4" s="1"/>
  <c r="AY144" i="4"/>
  <c r="AY361" i="4"/>
  <c r="AX237" i="4"/>
  <c r="BB237" i="4" s="1"/>
  <c r="AZ238" i="4"/>
  <c r="AZ202" i="4"/>
  <c r="AX109" i="4"/>
  <c r="BB109" i="4" s="1"/>
  <c r="AX300" i="4"/>
  <c r="BB300" i="4" s="1"/>
  <c r="AZ158" i="4"/>
  <c r="AZ252" i="4"/>
  <c r="AX87" i="4"/>
  <c r="BB87" i="4" s="1"/>
  <c r="AY262" i="4"/>
  <c r="AZ288" i="4"/>
  <c r="AX379" i="4"/>
  <c r="BB379" i="4" s="1"/>
  <c r="AX325" i="4"/>
  <c r="BB325" i="4" s="1"/>
  <c r="AY320" i="4"/>
  <c r="AX335" i="4"/>
  <c r="BB335" i="4" s="1"/>
  <c r="AX267" i="4"/>
  <c r="BB267" i="4" s="1"/>
  <c r="AZ168" i="4"/>
  <c r="AY307" i="4"/>
  <c r="AZ289" i="4"/>
  <c r="AY363" i="4"/>
  <c r="AZ67" i="4"/>
  <c r="AY388" i="4"/>
  <c r="AX4" i="4"/>
  <c r="BB4" i="4" s="1"/>
  <c r="AY5" i="4"/>
  <c r="AY179" i="4"/>
  <c r="AY138" i="4"/>
  <c r="AY6" i="4"/>
  <c r="AX6" i="4"/>
  <c r="BB6" i="4" s="1"/>
  <c r="AZ165" i="4"/>
  <c r="AY377" i="4"/>
  <c r="AZ74" i="4"/>
  <c r="AX101" i="4"/>
  <c r="BB101" i="4" s="1"/>
  <c r="AY303" i="4"/>
  <c r="AY157" i="4"/>
  <c r="AX66" i="4"/>
  <c r="BB66" i="4" s="1"/>
  <c r="AZ68" i="4"/>
  <c r="AX207" i="4"/>
  <c r="BB207" i="4" s="1"/>
  <c r="AZ28" i="4"/>
  <c r="AZ206" i="4"/>
  <c r="AZ35" i="4"/>
  <c r="AZ356" i="4"/>
  <c r="AX125" i="4"/>
  <c r="BB125" i="4" s="1"/>
  <c r="AZ24" i="4"/>
  <c r="AY224" i="4"/>
  <c r="AX305" i="4"/>
  <c r="BB305" i="4" s="1"/>
  <c r="AX43" i="4"/>
  <c r="BB43" i="4" s="1"/>
  <c r="AX219" i="4"/>
  <c r="BB219" i="4" s="1"/>
  <c r="AY125" i="4"/>
  <c r="AZ377" i="4"/>
  <c r="AX275" i="4"/>
  <c r="BB275" i="4" s="1"/>
  <c r="AX86" i="4"/>
  <c r="BB86" i="4" s="1"/>
  <c r="AY331" i="4"/>
  <c r="AX359" i="4"/>
  <c r="BB359" i="4" s="1"/>
  <c r="AX139" i="4"/>
  <c r="BB139" i="4" s="1"/>
  <c r="AX77" i="4"/>
  <c r="BB77" i="4" s="1"/>
  <c r="AZ128" i="4"/>
  <c r="AX235" i="4"/>
  <c r="BB235" i="4" s="1"/>
  <c r="AZ215" i="4"/>
  <c r="AX44" i="4"/>
  <c r="BB44" i="4" s="1"/>
  <c r="AX133" i="4"/>
  <c r="BB133" i="4" s="1"/>
  <c r="AZ204" i="4"/>
  <c r="AX361" i="4"/>
  <c r="BB361" i="4" s="1"/>
  <c r="AX249" i="4"/>
  <c r="BB249" i="4" s="1"/>
  <c r="AZ162" i="4"/>
  <c r="AY148" i="4"/>
  <c r="AZ159" i="4"/>
  <c r="AY169" i="4"/>
  <c r="AZ257" i="4"/>
  <c r="AX246" i="4"/>
  <c r="BB246" i="4" s="1"/>
  <c r="AY134" i="4"/>
  <c r="AZ281" i="4"/>
  <c r="AX81" i="4"/>
  <c r="BB81" i="4" s="1"/>
  <c r="AZ59" i="4"/>
  <c r="AZ173" i="4"/>
  <c r="AX263" i="4"/>
  <c r="BB263" i="4" s="1"/>
  <c r="AZ267" i="4"/>
  <c r="AX108" i="4"/>
  <c r="BB108" i="4" s="1"/>
  <c r="AY294" i="4"/>
  <c r="AZ352" i="4"/>
  <c r="AZ328" i="4"/>
  <c r="AY220" i="4"/>
  <c r="AX149" i="4"/>
  <c r="BB149" i="4" s="1"/>
  <c r="AZ297" i="4"/>
  <c r="AX71" i="4"/>
  <c r="BB71" i="4" s="1"/>
  <c r="AY314" i="4"/>
  <c r="AY21" i="4"/>
  <c r="AY110" i="4"/>
  <c r="AZ259" i="4"/>
  <c r="AX85" i="4"/>
  <c r="BB85" i="4" s="1"/>
  <c r="AY117" i="4"/>
  <c r="AX67" i="4"/>
  <c r="BB67" i="4" s="1"/>
  <c r="AY177" i="4"/>
  <c r="AX230" i="4"/>
  <c r="BB230" i="4" s="1"/>
  <c r="AZ364" i="4"/>
  <c r="AX280" i="4"/>
  <c r="BB280" i="4" s="1"/>
  <c r="AZ330" i="4"/>
  <c r="AZ343" i="4"/>
  <c r="AX145" i="4"/>
  <c r="BB145" i="4" s="1"/>
  <c r="AY316" i="4"/>
  <c r="AZ210" i="4"/>
  <c r="AZ294" i="4"/>
  <c r="AX231" i="4"/>
  <c r="BB231" i="4" s="1"/>
  <c r="AX90" i="4"/>
  <c r="BB90" i="4" s="1"/>
  <c r="AX121" i="4"/>
  <c r="BB121" i="4" s="1"/>
  <c r="AZ143" i="4"/>
  <c r="AY77" i="4"/>
  <c r="AY93" i="4"/>
  <c r="AX9" i="4"/>
  <c r="BB9" i="4" s="1"/>
  <c r="AX285" i="4"/>
  <c r="BB285" i="4" s="1"/>
  <c r="AY80" i="4"/>
  <c r="AX118" i="4"/>
  <c r="BB118" i="4" s="1"/>
  <c r="AY159" i="4"/>
  <c r="AY17" i="4"/>
  <c r="AZ266" i="4"/>
  <c r="AZ99" i="4"/>
  <c r="AY33" i="4"/>
  <c r="AZ91" i="4"/>
  <c r="AY376" i="4"/>
  <c r="AZ326" i="4"/>
  <c r="AZ85" i="4"/>
  <c r="AY227" i="4"/>
  <c r="AX206" i="4"/>
  <c r="BB206" i="4" s="1"/>
  <c r="AX48" i="4"/>
  <c r="BB48" i="4" s="1"/>
  <c r="AX256" i="4"/>
  <c r="BB256" i="4" s="1"/>
  <c r="AY205" i="4"/>
  <c r="AY16" i="4"/>
  <c r="AZ66" i="4"/>
  <c r="AZ341" i="4"/>
  <c r="AZ250" i="4"/>
  <c r="AY37" i="4"/>
  <c r="AY118" i="4"/>
  <c r="AX282" i="4"/>
  <c r="BB282" i="4" s="1"/>
  <c r="AZ114" i="4"/>
  <c r="AX208" i="4"/>
  <c r="BB208" i="4" s="1"/>
  <c r="AY234" i="4"/>
  <c r="AY341" i="4"/>
  <c r="AX227" i="4"/>
  <c r="BB227" i="4" s="1"/>
  <c r="AY257" i="4"/>
  <c r="AX268" i="4"/>
  <c r="BB268" i="4" s="1"/>
  <c r="AX155" i="4"/>
  <c r="BB155" i="4" s="1"/>
  <c r="AZ33" i="4"/>
  <c r="AZ195" i="4"/>
  <c r="AX160" i="4"/>
  <c r="BB160" i="4" s="1"/>
  <c r="AY290" i="4"/>
  <c r="AZ172" i="4"/>
  <c r="AZ181" i="4"/>
  <c r="AY122" i="4"/>
  <c r="AZ16" i="4"/>
  <c r="AZ315" i="4"/>
  <c r="AX172" i="4"/>
  <c r="BB172" i="4" s="1"/>
  <c r="AZ223" i="4"/>
  <c r="AY308" i="4"/>
  <c r="AY165" i="4"/>
  <c r="AZ264" i="4"/>
  <c r="BC264" i="4" s="1"/>
  <c r="AX72" i="4"/>
  <c r="BB72" i="4" s="1"/>
  <c r="AY275" i="4"/>
  <c r="AX130" i="4"/>
  <c r="BB130" i="4" s="1"/>
  <c r="AZ283" i="4"/>
  <c r="AZ26" i="4"/>
  <c r="AY358" i="4"/>
  <c r="AX202" i="4"/>
  <c r="BB202" i="4" s="1"/>
  <c r="AZ256" i="4"/>
  <c r="AY255" i="4"/>
  <c r="AY99" i="4"/>
  <c r="AZ134" i="4"/>
  <c r="AZ176" i="4"/>
  <c r="AY289" i="4"/>
  <c r="AX123" i="4"/>
  <c r="BB123" i="4" s="1"/>
  <c r="AZ164" i="4"/>
  <c r="AZ214" i="4"/>
  <c r="AY268" i="4"/>
  <c r="AX198" i="4"/>
  <c r="BB198" i="4" s="1"/>
  <c r="AX137" i="4"/>
  <c r="BB137" i="4" s="1"/>
  <c r="AX228" i="4"/>
  <c r="BB228" i="4" s="1"/>
  <c r="AY281" i="4"/>
  <c r="AY208" i="4"/>
  <c r="AZ353" i="4"/>
  <c r="AX170" i="4"/>
  <c r="BB170" i="4" s="1"/>
  <c r="AX213" i="4"/>
  <c r="BB213" i="4" s="1"/>
  <c r="AX189" i="4"/>
  <c r="BB189" i="4" s="1"/>
  <c r="AZ212" i="4"/>
  <c r="AX91" i="4"/>
  <c r="BB91" i="4" s="1"/>
  <c r="AX70" i="4"/>
  <c r="BB70" i="4" s="1"/>
  <c r="AY326" i="4"/>
  <c r="AX323" i="4"/>
  <c r="BB323" i="4" s="1"/>
  <c r="AX347" i="4"/>
  <c r="BB347" i="4" s="1"/>
  <c r="AZ233" i="4"/>
  <c r="AZ314" i="4"/>
  <c r="AY230" i="4"/>
  <c r="AZ3" i="4"/>
  <c r="AZ56" i="4"/>
  <c r="AY288" i="4"/>
  <c r="AY214" i="4"/>
  <c r="AX20" i="4"/>
  <c r="BB20" i="4" s="1"/>
  <c r="AZ358" i="4"/>
  <c r="AY12" i="4"/>
  <c r="AY266" i="4"/>
  <c r="AX168" i="4"/>
  <c r="BB168" i="4" s="1"/>
  <c r="AZ120" i="4"/>
  <c r="AX131" i="4"/>
  <c r="BB131" i="4" s="1"/>
  <c r="AY269" i="4"/>
  <c r="AX180" i="4"/>
  <c r="BB180" i="4" s="1"/>
  <c r="AZ277" i="4"/>
  <c r="AY283" i="4"/>
  <c r="AZ201" i="4"/>
  <c r="AZ273" i="4"/>
  <c r="AX276" i="4"/>
  <c r="BB276" i="4" s="1"/>
  <c r="AX88" i="4"/>
  <c r="BB88" i="4" s="1"/>
  <c r="AZ117" i="4"/>
  <c r="AZ248" i="4"/>
  <c r="AZ218" i="4"/>
  <c r="AY254" i="4"/>
  <c r="AZ192" i="4"/>
  <c r="AZ318" i="4"/>
  <c r="AX24" i="4"/>
  <c r="BB24" i="4" s="1"/>
  <c r="AX49" i="4"/>
  <c r="BB49" i="4" s="1"/>
  <c r="AX216" i="4"/>
  <c r="BB216" i="4" s="1"/>
  <c r="AX255" i="4"/>
  <c r="BB255" i="4" s="1"/>
  <c r="AX36" i="4"/>
  <c r="BB36" i="4" s="1"/>
  <c r="AX61" i="4"/>
  <c r="BB61" i="4" s="1"/>
  <c r="AY260" i="4"/>
  <c r="AZ310" i="4"/>
  <c r="AZ262" i="4"/>
  <c r="BC262" i="4" s="1"/>
  <c r="AZ237" i="4"/>
  <c r="AY226" i="4"/>
  <c r="AX192" i="4"/>
  <c r="BB192" i="4" s="1"/>
  <c r="AX193" i="4"/>
  <c r="BB193" i="4" s="1"/>
  <c r="AY119" i="4"/>
  <c r="AX338" i="4"/>
  <c r="BB338" i="4" s="1"/>
  <c r="AY70" i="4"/>
  <c r="B181" i="5"/>
  <c r="AY349" i="4"/>
  <c r="AX162" i="4"/>
  <c r="BB162" i="4" s="1"/>
  <c r="AX164" i="4"/>
  <c r="BB164" i="4" s="1"/>
  <c r="AZ231" i="4"/>
  <c r="AZ22" i="4"/>
  <c r="AX79" i="4"/>
  <c r="BB79" i="4" s="1"/>
  <c r="AZ207" i="4"/>
  <c r="AY141" i="4"/>
  <c r="AX236" i="4"/>
  <c r="BB236" i="4" s="1"/>
  <c r="AX225" i="4"/>
  <c r="BB225" i="4" s="1"/>
  <c r="AZ316" i="4"/>
  <c r="AX57" i="4"/>
  <c r="BB57" i="4" s="1"/>
  <c r="AZ127" i="4"/>
  <c r="AX83" i="4"/>
  <c r="BB83" i="4" s="1"/>
  <c r="AY63" i="4"/>
  <c r="AX289" i="4"/>
  <c r="BB289" i="4" s="1"/>
  <c r="AY263" i="4"/>
  <c r="AX248" i="4"/>
  <c r="BB248" i="4" s="1"/>
  <c r="AX18" i="4"/>
  <c r="BB18" i="4" s="1"/>
  <c r="AX143" i="4"/>
  <c r="BB143" i="4" s="1"/>
  <c r="AY36" i="4"/>
  <c r="AX288" i="4"/>
  <c r="BB288" i="4" s="1"/>
  <c r="AY357" i="4"/>
  <c r="AX147" i="4"/>
  <c r="BB147" i="4" s="1"/>
  <c r="AZ29" i="4"/>
  <c r="AX316" i="4"/>
  <c r="BB316" i="4" s="1"/>
  <c r="AX265" i="4"/>
  <c r="BB265" i="4" s="1"/>
  <c r="AX119" i="4"/>
  <c r="BB119" i="4" s="1"/>
  <c r="AX245" i="4"/>
  <c r="BB245" i="4" s="1"/>
  <c r="AY335" i="4"/>
  <c r="AY178" i="4"/>
  <c r="AX159" i="4"/>
  <c r="BB159" i="4" s="1"/>
  <c r="AX339" i="4"/>
  <c r="BB339" i="4" s="1"/>
  <c r="AZ171" i="4"/>
  <c r="AX171" i="4"/>
  <c r="BB171" i="4" s="1"/>
  <c r="AY171" i="4"/>
  <c r="AY102" i="4"/>
  <c r="AX199" i="4"/>
  <c r="BB199" i="4" s="1"/>
  <c r="AZ213" i="4"/>
  <c r="AY196" i="4"/>
  <c r="AY106" i="4"/>
  <c r="AY38" i="4"/>
  <c r="AZ368" i="4"/>
  <c r="AX132" i="4"/>
  <c r="BB132" i="4" s="1"/>
  <c r="AX51" i="4"/>
  <c r="BB51" i="4" s="1"/>
  <c r="AX334" i="4"/>
  <c r="BB334" i="4" s="1"/>
  <c r="AX65" i="4"/>
  <c r="BB65" i="4" s="1"/>
  <c r="AY359" i="4"/>
  <c r="AX154" i="4"/>
  <c r="BB154" i="4" s="1"/>
  <c r="AX194" i="4"/>
  <c r="BB194" i="4" s="1"/>
  <c r="AX23" i="4"/>
  <c r="BB23" i="4" s="1"/>
  <c r="AX76" i="4"/>
  <c r="BB76" i="4" s="1"/>
  <c r="AX343" i="4"/>
  <c r="BB343" i="4" s="1"/>
  <c r="AZ199" i="4"/>
  <c r="AX110" i="4"/>
  <c r="BB110" i="4" s="1"/>
  <c r="AY189" i="4"/>
  <c r="AZ151" i="4"/>
  <c r="AY140" i="4"/>
  <c r="AX348" i="4"/>
  <c r="BB348" i="4" s="1"/>
  <c r="AX141" i="4"/>
  <c r="BB141" i="4" s="1"/>
  <c r="AY247" i="4"/>
  <c r="AY32" i="4"/>
  <c r="AX368" i="4"/>
  <c r="BB368" i="4" s="1"/>
  <c r="AX311" i="4"/>
  <c r="BB311" i="4" s="1"/>
  <c r="AX238" i="4"/>
  <c r="BB238" i="4" s="1"/>
  <c r="AX284" i="4"/>
  <c r="BB284" i="4" s="1"/>
  <c r="AZ303" i="4"/>
  <c r="AX326" i="4"/>
  <c r="BB326" i="4" s="1"/>
  <c r="AX366" i="4"/>
  <c r="BB366" i="4" s="1"/>
  <c r="AZ323" i="4"/>
  <c r="AZ111" i="4"/>
  <c r="AY175" i="4"/>
  <c r="AZ340" i="4"/>
  <c r="AZ155" i="4"/>
  <c r="AX319" i="4"/>
  <c r="BB319" i="4" s="1"/>
  <c r="AZ380" i="4"/>
  <c r="BC380" i="4" s="1"/>
  <c r="AZ335" i="4"/>
  <c r="AZ15" i="4"/>
  <c r="AZ251" i="4"/>
  <c r="AZ291" i="4"/>
  <c r="AY201" i="4"/>
  <c r="AX215" i="4"/>
  <c r="BB215" i="4" s="1"/>
  <c r="AZ123" i="4"/>
  <c r="AX111" i="4"/>
  <c r="BB111" i="4" s="1"/>
  <c r="AX350" i="4"/>
  <c r="BB350" i="4" s="1"/>
  <c r="AX184" i="4"/>
  <c r="BB184" i="4" s="1"/>
  <c r="AY280" i="4"/>
  <c r="AY84" i="4"/>
  <c r="BC84" i="4" s="1"/>
  <c r="AY362" i="4"/>
  <c r="AZ339" i="4"/>
  <c r="AX247" i="4"/>
  <c r="BB247" i="4" s="1"/>
  <c r="AX328" i="4"/>
  <c r="BB328" i="4" s="1"/>
  <c r="AX355" i="4"/>
  <c r="BB355" i="4" s="1"/>
  <c r="AY305" i="4"/>
  <c r="AX188" i="4"/>
  <c r="BB188" i="4" s="1"/>
  <c r="AZ49" i="4"/>
  <c r="AX274" i="4"/>
  <c r="BB274" i="4" s="1"/>
  <c r="AX241" i="4"/>
  <c r="BB241" i="4" s="1"/>
  <c r="AX204" i="4"/>
  <c r="BB204" i="4" s="1"/>
  <c r="AY233" i="4"/>
  <c r="AZ261" i="4"/>
  <c r="AY225" i="4"/>
  <c r="AX363" i="4"/>
  <c r="BB363" i="4" s="1"/>
  <c r="AY293" i="4"/>
  <c r="AZ97" i="4"/>
  <c r="AX217" i="4"/>
  <c r="BB217" i="4" s="1"/>
  <c r="AY222" i="4"/>
  <c r="AZ70" i="4"/>
  <c r="AY180" i="4"/>
  <c r="AY378" i="4"/>
  <c r="AY351" i="4"/>
  <c r="AZ109" i="4"/>
  <c r="AZ40" i="4"/>
  <c r="AY13" i="4"/>
  <c r="AZ17" i="4"/>
  <c r="AZ197" i="4"/>
  <c r="AX220" i="4"/>
  <c r="BB220" i="4" s="1"/>
  <c r="AZ381" i="4"/>
  <c r="AX234" i="4"/>
  <c r="BB234" i="4" s="1"/>
  <c r="AX320" i="4"/>
  <c r="BB320" i="4" s="1"/>
  <c r="AX352" i="4"/>
  <c r="BB352" i="4" s="1"/>
  <c r="AY176" i="4"/>
  <c r="AX314" i="4"/>
  <c r="BB314" i="4" s="1"/>
  <c r="AZ313" i="4"/>
  <c r="AZ5" i="4"/>
  <c r="AZ45" i="4"/>
  <c r="AX315" i="4"/>
  <c r="BB315" i="4" s="1"/>
  <c r="AX142" i="4"/>
  <c r="BB142" i="4" s="1"/>
  <c r="AZ227" i="4"/>
  <c r="AZ102" i="4"/>
  <c r="AY15" i="4"/>
  <c r="AX151" i="4"/>
  <c r="BB151" i="4" s="1"/>
  <c r="AY92" i="4"/>
  <c r="AX96" i="4"/>
  <c r="BB96" i="4" s="1"/>
  <c r="AY343" i="4"/>
  <c r="AX346" i="4"/>
  <c r="BB346" i="4" s="1"/>
  <c r="AZ81" i="4"/>
  <c r="AZ185" i="4"/>
  <c r="AZ348" i="4"/>
  <c r="AY54" i="4"/>
  <c r="AZ307" i="4"/>
  <c r="AX341" i="4"/>
  <c r="BB341" i="4" s="1"/>
  <c r="AY207" i="4"/>
  <c r="AY297" i="4"/>
  <c r="AY188" i="4"/>
  <c r="AY323" i="4"/>
  <c r="AY245" i="4"/>
  <c r="AX103" i="4"/>
  <c r="BB103" i="4" s="1"/>
  <c r="AZ144" i="4"/>
  <c r="BC144" i="4" s="1"/>
  <c r="AY273" i="4"/>
  <c r="AX243" i="4"/>
  <c r="BB243" i="4" s="1"/>
  <c r="AY339" i="4"/>
  <c r="AZ327" i="4"/>
  <c r="AY215" i="4"/>
  <c r="AY212" i="4"/>
  <c r="AX239" i="4"/>
  <c r="BB239" i="4" s="1"/>
  <c r="AY253" i="4"/>
  <c r="AZ137" i="4"/>
  <c r="AZ255" i="4"/>
  <c r="AX41" i="4"/>
  <c r="BB41" i="4" s="1"/>
  <c r="AY239" i="4"/>
  <c r="AX322" i="4"/>
  <c r="BB322" i="4" s="1"/>
  <c r="AX68" i="4"/>
  <c r="BB68" i="4" s="1"/>
  <c r="AY328" i="4"/>
  <c r="AY40" i="4"/>
  <c r="AX80" i="4"/>
  <c r="BB80" i="4" s="1"/>
  <c r="AX233" i="4"/>
  <c r="BB233" i="4" s="1"/>
  <c r="AX116" i="4"/>
  <c r="BB116" i="4" s="1"/>
  <c r="AZ354" i="4"/>
  <c r="AX342" i="4"/>
  <c r="BB342" i="4" s="1"/>
  <c r="AY232" i="4"/>
  <c r="AX273" i="4"/>
  <c r="BB273" i="4" s="1"/>
  <c r="AX258" i="4"/>
  <c r="BB258" i="4" s="1"/>
  <c r="AX333" i="4"/>
  <c r="BB333" i="4" s="1"/>
  <c r="AY337" i="4"/>
  <c r="AX179" i="4"/>
  <c r="BB179" i="4" s="1"/>
  <c r="AZ60" i="4"/>
  <c r="AZ184" i="4"/>
  <c r="AZ292" i="4"/>
  <c r="AX304" i="4"/>
  <c r="BB304" i="4" s="1"/>
  <c r="AY346" i="4"/>
  <c r="AZ23" i="4"/>
  <c r="AX278" i="4"/>
  <c r="BB278" i="4" s="1"/>
  <c r="AX38" i="4"/>
  <c r="BB38" i="4" s="1"/>
  <c r="AX39" i="4"/>
  <c r="BB39" i="4" s="1"/>
  <c r="AZ228" i="4"/>
  <c r="AZ12" i="4"/>
  <c r="AX146" i="4"/>
  <c r="BB146" i="4" s="1"/>
  <c r="AY14" i="4"/>
  <c r="AX214" i="4"/>
  <c r="BB214" i="4" s="1"/>
  <c r="AZ306" i="4"/>
  <c r="AY261" i="4"/>
  <c r="AY353" i="4"/>
  <c r="AX250" i="4"/>
  <c r="BB250" i="4" s="1"/>
  <c r="AZ43" i="4"/>
  <c r="AZ180" i="4"/>
  <c r="AZ296" i="4"/>
  <c r="AX28" i="4"/>
  <c r="BB28" i="4" s="1"/>
  <c r="AX112" i="4"/>
  <c r="BB112" i="4" s="1"/>
  <c r="AZ136" i="4"/>
  <c r="AZ18" i="4"/>
  <c r="AX2" i="4"/>
  <c r="BB2" i="4" s="1"/>
  <c r="AY56" i="4"/>
  <c r="AX306" i="4"/>
  <c r="BB306" i="4" s="1"/>
  <c r="AY97" i="4"/>
  <c r="AY332" i="4"/>
  <c r="AY186" i="4"/>
  <c r="AY121" i="4"/>
  <c r="AY195" i="4"/>
  <c r="AZ198" i="4"/>
  <c r="AX218" i="4"/>
  <c r="BB218" i="4" s="1"/>
  <c r="AY166" i="4"/>
  <c r="AZ188" i="4"/>
  <c r="AY193" i="4"/>
  <c r="AZ179" i="4"/>
  <c r="AY27" i="4"/>
  <c r="AY82" i="4"/>
  <c r="AY360" i="4"/>
  <c r="AX336" i="4"/>
  <c r="BB336" i="4" s="1"/>
  <c r="AZ311" i="4"/>
  <c r="AZ226" i="4"/>
  <c r="AX298" i="4"/>
  <c r="BB298" i="4" s="1"/>
  <c r="AZ263" i="4"/>
  <c r="AX136" i="4"/>
  <c r="BB136" i="4" s="1"/>
  <c r="AZ308" i="4"/>
  <c r="AY210" i="4"/>
  <c r="AY197" i="4"/>
  <c r="AZ161" i="4"/>
  <c r="AZ280" i="4"/>
  <c r="AX212" i="4"/>
  <c r="BB212" i="4" s="1"/>
  <c r="AY116" i="4"/>
  <c r="AY62" i="4"/>
  <c r="AX191" i="4"/>
  <c r="BB191" i="4" s="1"/>
  <c r="AX82" i="4"/>
  <c r="BB82" i="4" s="1"/>
  <c r="AX351" i="4"/>
  <c r="BB351" i="4" s="1"/>
  <c r="AX161" i="4"/>
  <c r="BB161" i="4" s="1"/>
  <c r="AY19" i="4"/>
  <c r="BC19" i="4" s="1"/>
  <c r="AZ147" i="4"/>
  <c r="AX313" i="4"/>
  <c r="BB313" i="4" s="1"/>
  <c r="AX283" i="4"/>
  <c r="BB283" i="4" s="1"/>
  <c r="AX229" i="4"/>
  <c r="BB229" i="4" s="1"/>
  <c r="AX126" i="4"/>
  <c r="BB126" i="4" s="1"/>
  <c r="AY242" i="4"/>
  <c r="AX46" i="4"/>
  <c r="BB46" i="4" s="1"/>
  <c r="AY26" i="4"/>
  <c r="AX257" i="4"/>
  <c r="BB257" i="4" s="1"/>
  <c r="AX226" i="4"/>
  <c r="BB226" i="4" s="1"/>
  <c r="AX60" i="4"/>
  <c r="BB60" i="4" s="1"/>
  <c r="AX242" i="4"/>
  <c r="BB242" i="4" s="1"/>
  <c r="AZ299" i="4"/>
  <c r="AX221" i="4"/>
  <c r="BB221" i="4" s="1"/>
  <c r="AZ105" i="4"/>
  <c r="AZ270" i="4"/>
  <c r="AY309" i="4"/>
  <c r="AY315" i="4"/>
  <c r="AX174" i="4"/>
  <c r="BB174" i="4" s="1"/>
  <c r="AY112" i="4"/>
  <c r="AZ126" i="4"/>
  <c r="AX296" i="4"/>
  <c r="BB296" i="4" s="1"/>
  <c r="AY167" i="4"/>
  <c r="AY131" i="4"/>
  <c r="AY249" i="4"/>
  <c r="AY381" i="4"/>
  <c r="AX253" i="4"/>
  <c r="BB253" i="4" s="1"/>
  <c r="AX299" i="4"/>
  <c r="BB299" i="4" s="1"/>
  <c r="AZ41" i="4"/>
  <c r="AZ196" i="4"/>
  <c r="AX264" i="4"/>
  <c r="BB264" i="4" s="1"/>
  <c r="AX251" i="4"/>
  <c r="BB251" i="4" s="1"/>
  <c r="AZ34" i="4"/>
  <c r="AZ200" i="4"/>
  <c r="AY162" i="4"/>
  <c r="AY203" i="4"/>
  <c r="AX75" i="4"/>
  <c r="BB75" i="4" s="1"/>
  <c r="AZ357" i="4"/>
  <c r="AX54" i="4"/>
  <c r="BB54" i="4" s="1"/>
  <c r="AY279" i="4"/>
  <c r="AX128" i="4"/>
  <c r="BB128" i="4" s="1"/>
  <c r="AZ110" i="4"/>
  <c r="AZ37" i="4"/>
  <c r="AZ235" i="4"/>
  <c r="AX175" i="4"/>
  <c r="BB175" i="4" s="1"/>
  <c r="AZ276" i="4"/>
  <c r="AX308" i="4"/>
  <c r="BB308" i="4" s="1"/>
  <c r="AX104" i="4"/>
  <c r="BB104" i="4" s="1"/>
  <c r="AY69" i="4"/>
  <c r="AY342" i="4"/>
  <c r="AX294" i="4"/>
  <c r="BB294" i="4" s="1"/>
  <c r="AY327" i="4"/>
  <c r="AX331" i="4"/>
  <c r="BB331" i="4" s="1"/>
  <c r="AX312" i="4"/>
  <c r="BB312" i="4" s="1"/>
  <c r="AZ203" i="4"/>
  <c r="AX292" i="4"/>
  <c r="BB292" i="4" s="1"/>
  <c r="AX360" i="4"/>
  <c r="BB360" i="4" s="1"/>
  <c r="AX134" i="4"/>
  <c r="BB134" i="4" s="1"/>
  <c r="AX309" i="4"/>
  <c r="BB309" i="4" s="1"/>
  <c r="AY302" i="4"/>
  <c r="AZ208" i="4"/>
  <c r="AX290" i="4"/>
  <c r="BB290" i="4" s="1"/>
  <c r="AY114" i="4"/>
  <c r="AY181" i="4"/>
  <c r="AY365" i="4"/>
  <c r="BC365" i="4" s="1"/>
  <c r="AX26" i="4"/>
  <c r="BB26" i="4" s="1"/>
  <c r="AZ191" i="4"/>
  <c r="AX8" i="4"/>
  <c r="BB8" i="4" s="1"/>
  <c r="AX380" i="4"/>
  <c r="BB380" i="4" s="1"/>
  <c r="AX73" i="4"/>
  <c r="BB73" i="4" s="1"/>
  <c r="AZ275" i="4"/>
  <c r="AX321" i="4"/>
  <c r="BB321" i="4" s="1"/>
  <c r="AX353" i="4"/>
  <c r="BB353" i="4" s="1"/>
  <c r="AZ177" i="4"/>
  <c r="AX64" i="4"/>
  <c r="BB64" i="4" s="1"/>
  <c r="AZ89" i="4"/>
  <c r="AZ312" i="4"/>
  <c r="AZ346" i="4"/>
  <c r="AZ25" i="4"/>
  <c r="AX356" i="4"/>
  <c r="BB356" i="4" s="1"/>
  <c r="AX100" i="4"/>
  <c r="BB100" i="4" s="1"/>
  <c r="AZ359" i="4"/>
  <c r="AX62" i="4"/>
  <c r="BB62" i="4" s="1"/>
  <c r="AZ157" i="4"/>
  <c r="AY229" i="4"/>
  <c r="AZ131" i="4"/>
  <c r="AZ279" i="4"/>
  <c r="AZ334" i="4"/>
  <c r="AY347" i="4"/>
  <c r="AX345" i="4"/>
  <c r="BB345" i="4" s="1"/>
  <c r="AZ170" i="4"/>
  <c r="BC170" i="4" s="1"/>
  <c r="AY277" i="4"/>
  <c r="AZ11" i="4"/>
  <c r="AY250" i="4"/>
  <c r="AX138" i="4"/>
  <c r="BB138" i="4" s="1"/>
  <c r="AX297" i="4"/>
  <c r="BB297" i="4" s="1"/>
  <c r="AX40" i="4"/>
  <c r="BB40" i="4" s="1"/>
  <c r="AZ189" i="4"/>
  <c r="AX332" i="4"/>
  <c r="BB332" i="4" s="1"/>
  <c r="AX105" i="4"/>
  <c r="BB105" i="4" s="1"/>
  <c r="AZ331" i="4"/>
  <c r="AX177" i="4"/>
  <c r="BB177" i="4" s="1"/>
  <c r="AX187" i="4"/>
  <c r="BB187" i="4" s="1"/>
  <c r="AX102" i="4"/>
  <c r="BB102" i="4" s="1"/>
  <c r="AY258" i="4"/>
  <c r="AZ302" i="4"/>
  <c r="AX47" i="4"/>
  <c r="BB47" i="4" s="1"/>
  <c r="AY53" i="4"/>
  <c r="AY30" i="4"/>
  <c r="AX381" i="4"/>
  <c r="BB381" i="4" s="1"/>
  <c r="AY88" i="4"/>
  <c r="AY285" i="4"/>
  <c r="AX365" i="4"/>
  <c r="BB365" i="4" s="1"/>
  <c r="AX354" i="4"/>
  <c r="BB354" i="4" s="1"/>
  <c r="AY57" i="4"/>
  <c r="BC57" i="4" s="1"/>
  <c r="AY58" i="4"/>
  <c r="AZ148" i="4"/>
  <c r="AX266" i="4"/>
  <c r="BB266" i="4" s="1"/>
  <c r="AZ174" i="4"/>
  <c r="AX59" i="4"/>
  <c r="BB59" i="4" s="1"/>
  <c r="AZ373" i="4"/>
  <c r="AX362" i="4"/>
  <c r="BB362" i="4" s="1"/>
  <c r="AY151" i="4"/>
  <c r="AX185" i="4"/>
  <c r="BB185" i="4" s="1"/>
  <c r="AZ112" i="4"/>
  <c r="AX301" i="4"/>
  <c r="BB301" i="4" s="1"/>
  <c r="AZ87" i="4"/>
  <c r="AX182" i="4"/>
  <c r="BB182" i="4" s="1"/>
  <c r="AY310" i="4"/>
  <c r="AX197" i="4"/>
  <c r="BB197" i="4" s="1"/>
  <c r="AY41" i="4"/>
  <c r="AX337" i="4"/>
  <c r="BB337" i="4" s="1"/>
  <c r="AX135" i="4"/>
  <c r="BB135" i="4" s="1"/>
  <c r="AY295" i="4"/>
  <c r="AY216" i="4"/>
  <c r="AX30" i="4"/>
  <c r="BB30" i="4" s="1"/>
  <c r="AX14" i="4"/>
  <c r="BB14" i="4" s="1"/>
  <c r="AX89" i="4"/>
  <c r="BB89" i="4" s="1"/>
  <c r="AX364" i="4"/>
  <c r="BB364" i="4" s="1"/>
  <c r="AX344" i="4"/>
  <c r="BB344" i="4" s="1"/>
  <c r="AX324" i="4"/>
  <c r="BB324" i="4" s="1"/>
  <c r="AX310" i="4"/>
  <c r="BB310" i="4" s="1"/>
  <c r="AX140" i="4"/>
  <c r="BB140" i="4" s="1"/>
  <c r="AZ193" i="4"/>
  <c r="AX19" i="4"/>
  <c r="BB19" i="4" s="1"/>
  <c r="AZ260" i="4"/>
  <c r="AX286" i="4"/>
  <c r="BB286" i="4" s="1"/>
  <c r="AY240" i="4"/>
  <c r="AY18" i="4"/>
  <c r="AZ82" i="4"/>
  <c r="AX152" i="4"/>
  <c r="BB152" i="4" s="1"/>
  <c r="AY9" i="4"/>
  <c r="BC9" i="4" s="1"/>
  <c r="AZ8" i="4"/>
  <c r="AX386" i="4"/>
  <c r="BB386" i="4" s="1"/>
  <c r="AZ14" i="4"/>
  <c r="AY3" i="4"/>
  <c r="AZ7" i="4"/>
  <c r="AZ391" i="4"/>
  <c r="AZ121" i="4"/>
  <c r="AX124" i="4"/>
  <c r="BB124" i="4" s="1"/>
  <c r="AY55" i="4"/>
  <c r="AX53" i="4"/>
  <c r="BB53" i="4" s="1"/>
  <c r="AZ244" i="4"/>
  <c r="AX98" i="4"/>
  <c r="BB98" i="4" s="1"/>
  <c r="AX122" i="4"/>
  <c r="BB122" i="4" s="1"/>
  <c r="AZ187" i="4"/>
  <c r="AY61" i="4"/>
  <c r="AZ345" i="4"/>
  <c r="AY301" i="4"/>
  <c r="AY109" i="4"/>
  <c r="AY127" i="4"/>
  <c r="AX279" i="4"/>
  <c r="BB279" i="4" s="1"/>
  <c r="AZ344" i="4"/>
  <c r="AX211" i="4"/>
  <c r="BB211" i="4" s="1"/>
  <c r="AY371" i="4"/>
  <c r="AY130" i="4"/>
  <c r="AZ371" i="4"/>
  <c r="AZ103" i="4"/>
  <c r="AZ178" i="4"/>
  <c r="AY60" i="4"/>
  <c r="AZ132" i="4"/>
  <c r="AY369" i="4"/>
  <c r="AY104" i="4"/>
  <c r="AY45" i="4"/>
  <c r="AX377" i="4"/>
  <c r="BB377" i="4" s="1"/>
  <c r="AY126" i="4"/>
  <c r="AZ98" i="4"/>
  <c r="BC98" i="4" s="1"/>
  <c r="AY182" i="4"/>
  <c r="AY105" i="4"/>
  <c r="AY352" i="4"/>
  <c r="AX223" i="4"/>
  <c r="BB223" i="4" s="1"/>
  <c r="AX144" i="4"/>
  <c r="BB144" i="4" s="1"/>
  <c r="AY325" i="4"/>
  <c r="AY163" i="4"/>
  <c r="AY142" i="4"/>
  <c r="AZ290" i="4"/>
  <c r="AX367" i="4"/>
  <c r="BB367" i="4" s="1"/>
  <c r="AZ71" i="4"/>
  <c r="AZ225" i="4"/>
  <c r="AX42" i="4"/>
  <c r="BB42" i="4" s="1"/>
  <c r="AY213" i="4"/>
  <c r="AY318" i="4"/>
  <c r="AY96" i="4"/>
  <c r="AY145" i="4"/>
  <c r="AZ232" i="4"/>
  <c r="AZ113" i="4"/>
  <c r="AZ79" i="4"/>
  <c r="AX318" i="4"/>
  <c r="BB318" i="4" s="1"/>
  <c r="AX163" i="4"/>
  <c r="BB163" i="4" s="1"/>
  <c r="AX307" i="4"/>
  <c r="BB307" i="4" s="1"/>
  <c r="AY199" i="4"/>
  <c r="AZ325" i="4"/>
  <c r="AX45" i="4"/>
  <c r="BB45" i="4" s="1"/>
  <c r="AZ154" i="4"/>
  <c r="AY168" i="4"/>
  <c r="AZ31" i="4"/>
  <c r="AX32" i="4"/>
  <c r="BB32" i="4" s="1"/>
  <c r="AZ361" i="4"/>
  <c r="AY282" i="4"/>
  <c r="AZ116" i="4"/>
  <c r="AY103" i="4"/>
  <c r="AX372" i="4"/>
  <c r="BB372" i="4" s="1"/>
  <c r="AZ287" i="4"/>
  <c r="AY123" i="4"/>
  <c r="AZ300" i="4"/>
  <c r="AX295" i="4"/>
  <c r="BB295" i="4" s="1"/>
  <c r="AZ286" i="4"/>
  <c r="AX330" i="4"/>
  <c r="BB330" i="4" s="1"/>
  <c r="AY44" i="4"/>
  <c r="AZ27" i="4"/>
  <c r="AY211" i="4"/>
  <c r="AZ125" i="4"/>
  <c r="BC125" i="4" s="1"/>
  <c r="AY345" i="4"/>
  <c r="AY236" i="4"/>
  <c r="AZ309" i="4"/>
  <c r="AY161" i="4"/>
  <c r="AY68" i="4"/>
  <c r="AY47" i="4"/>
  <c r="AZ21" i="4"/>
  <c r="BC21" i="4" s="1"/>
  <c r="AZ61" i="4"/>
  <c r="AX150" i="4"/>
  <c r="BB150" i="4" s="1"/>
  <c r="AZ362" i="4"/>
  <c r="AX183" i="4"/>
  <c r="BB183" i="4" s="1"/>
  <c r="AX327" i="4"/>
  <c r="BB327" i="4" s="1"/>
  <c r="AY128" i="4"/>
  <c r="AY156" i="4"/>
  <c r="AX369" i="4"/>
  <c r="BB369" i="4" s="1"/>
  <c r="AY330" i="4"/>
  <c r="AY75" i="4"/>
  <c r="AY124" i="4"/>
  <c r="AY146" i="4"/>
  <c r="AY259" i="4"/>
  <c r="AZ64" i="4"/>
  <c r="AZ367" i="4"/>
  <c r="AZ107" i="4"/>
  <c r="AZ390" i="4"/>
  <c r="AZ163" i="4"/>
  <c r="AX115" i="4"/>
  <c r="BB115" i="4" s="1"/>
  <c r="AZ58" i="4"/>
  <c r="AX148" i="4"/>
  <c r="BB148" i="4" s="1"/>
  <c r="AY344" i="4"/>
  <c r="AY271" i="4"/>
  <c r="AY66" i="4"/>
  <c r="AX69" i="4"/>
  <c r="BB69" i="4" s="1"/>
  <c r="AY192" i="4"/>
  <c r="AX302" i="4"/>
  <c r="BB302" i="4" s="1"/>
  <c r="AY241" i="4"/>
  <c r="AY184" i="4"/>
  <c r="AY35" i="4"/>
  <c r="AX167" i="4"/>
  <c r="BB167" i="4" s="1"/>
  <c r="AY204" i="4"/>
  <c r="AY87" i="4"/>
  <c r="AY72" i="4"/>
  <c r="AY300" i="4"/>
  <c r="AY50" i="4"/>
  <c r="AZ100" i="4"/>
  <c r="AZ342" i="4"/>
  <c r="AY34" i="4"/>
  <c r="AX269" i="4"/>
  <c r="BB269" i="4" s="1"/>
  <c r="AX31" i="4"/>
  <c r="BB31" i="4" s="1"/>
  <c r="AY152" i="4"/>
  <c r="AZ93" i="4"/>
  <c r="AY113" i="4"/>
  <c r="AX277" i="4"/>
  <c r="BB277" i="4" s="1"/>
  <c r="AY246" i="4"/>
  <c r="AZ80" i="4"/>
  <c r="AY270" i="4"/>
  <c r="AZ282" i="4"/>
  <c r="AZ221" i="4"/>
  <c r="AZ229" i="4"/>
  <c r="AY160" i="4"/>
  <c r="AZ138" i="4"/>
  <c r="AZ274" i="4"/>
  <c r="AY83" i="4"/>
  <c r="AY29" i="4"/>
  <c r="AZ124" i="4"/>
  <c r="AZ63" i="4"/>
  <c r="AY100" i="4"/>
  <c r="AZ88" i="4"/>
  <c r="AZ141" i="4"/>
  <c r="AY48" i="4"/>
  <c r="AZ321" i="4"/>
  <c r="AY191" i="4"/>
  <c r="AZ51" i="4"/>
  <c r="AY370" i="4"/>
  <c r="BC370" i="4" s="1"/>
  <c r="AZ86" i="4"/>
  <c r="AY46" i="4"/>
  <c r="AY276" i="4"/>
  <c r="AZ247" i="4"/>
  <c r="AY217" i="4"/>
  <c r="BC217" i="4" s="1"/>
  <c r="AZ269" i="4"/>
  <c r="AZ150" i="4"/>
  <c r="AY221" i="4"/>
  <c r="AY155" i="4"/>
  <c r="AY137" i="4"/>
  <c r="AZ249" i="4"/>
  <c r="AX259" i="4"/>
  <c r="BB259" i="4" s="1"/>
  <c r="AX56" i="4"/>
  <c r="BB56" i="4" s="1"/>
  <c r="AX52" i="4"/>
  <c r="BB52" i="4" s="1"/>
  <c r="AX252" i="4"/>
  <c r="BB252" i="4" s="1"/>
  <c r="AY235" i="4"/>
  <c r="AY375" i="4"/>
  <c r="AY91" i="4"/>
  <c r="AY244" i="4"/>
  <c r="AY292" i="4"/>
  <c r="AZ351" i="4"/>
  <c r="AY272" i="4"/>
  <c r="AX158" i="4"/>
  <c r="BB158" i="4" s="1"/>
  <c r="AY59" i="4"/>
  <c r="AX78" i="4"/>
  <c r="BB78" i="4" s="1"/>
  <c r="AZ295" i="4"/>
  <c r="AZ211" i="4"/>
  <c r="AY39" i="4"/>
  <c r="AZ106" i="4"/>
  <c r="AZ160" i="4"/>
  <c r="AY74" i="4"/>
  <c r="AZ73" i="4"/>
  <c r="BC73" i="4" s="1"/>
  <c r="AX186" i="4"/>
  <c r="BB186" i="4" s="1"/>
  <c r="AY313" i="4"/>
  <c r="AY158" i="4"/>
  <c r="AY43" i="4"/>
  <c r="AZ224" i="4"/>
  <c r="AX178" i="4"/>
  <c r="BB178" i="4" s="1"/>
  <c r="AZ347" i="4"/>
  <c r="AZ301" i="4"/>
  <c r="AY286" i="4"/>
  <c r="AZ146" i="4"/>
  <c r="AY90" i="4"/>
  <c r="AY81" i="4"/>
  <c r="AZ69" i="4"/>
  <c r="AY172" i="4"/>
  <c r="AZ169" i="4"/>
  <c r="AZ375" i="4"/>
  <c r="AZ76" i="4"/>
  <c r="AY274" i="4"/>
  <c r="AZ65" i="4"/>
  <c r="AY223" i="4"/>
  <c r="AX95" i="4"/>
  <c r="BB95" i="4" s="1"/>
  <c r="AZ240" i="4"/>
  <c r="AX232" i="4"/>
  <c r="BB232" i="4" s="1"/>
  <c r="AX35" i="4"/>
  <c r="BB35" i="4" s="1"/>
  <c r="AZ140" i="4"/>
  <c r="AY198" i="4"/>
  <c r="AY237" i="4"/>
  <c r="AX287" i="4"/>
  <c r="BB287" i="4" s="1"/>
  <c r="AY95" i="4"/>
  <c r="AZ122" i="4"/>
  <c r="AZ47" i="4"/>
  <c r="AZ77" i="4"/>
  <c r="AZ182" i="4"/>
  <c r="AZ278" i="4"/>
  <c r="AX93" i="4"/>
  <c r="BB93" i="4" s="1"/>
  <c r="AZ39" i="4"/>
  <c r="AZ285" i="4"/>
  <c r="AZ329" i="4"/>
  <c r="AX12" i="4"/>
  <c r="BB12" i="4" s="1"/>
  <c r="AX357" i="4"/>
  <c r="BB357" i="4" s="1"/>
  <c r="AX166" i="4"/>
  <c r="BB166" i="4" s="1"/>
  <c r="AY202" i="4"/>
  <c r="AY322" i="4"/>
  <c r="AZ119" i="4"/>
  <c r="AY354" i="4"/>
  <c r="AY25" i="4"/>
  <c r="AY306" i="4"/>
  <c r="AY256" i="4"/>
  <c r="AX262" i="4"/>
  <c r="BB262" i="4" s="1"/>
  <c r="AX113" i="4"/>
  <c r="BB113" i="4" s="1"/>
  <c r="AZ363" i="4"/>
  <c r="BC363" i="4" s="1"/>
  <c r="AY86" i="4"/>
  <c r="AY298" i="4"/>
  <c r="AZ75" i="4"/>
  <c r="AZ293" i="4"/>
  <c r="AY139" i="4"/>
  <c r="AZ118" i="4"/>
  <c r="AZ44" i="4"/>
  <c r="AZ239" i="4"/>
  <c r="AY51" i="4"/>
  <c r="AZ349" i="4"/>
  <c r="AZ246" i="4"/>
  <c r="AZ46" i="4"/>
  <c r="AZ230" i="4"/>
  <c r="AZ305" i="4"/>
  <c r="AZ190" i="4"/>
  <c r="AX244" i="4"/>
  <c r="BB244" i="4" s="1"/>
  <c r="AY372" i="4"/>
  <c r="BC372" i="4" s="1"/>
  <c r="AY133" i="4"/>
  <c r="AY79" i="4"/>
  <c r="AY219" i="4"/>
  <c r="AZ392" i="4"/>
  <c r="AY76" i="4"/>
  <c r="BC76" i="4" s="1"/>
  <c r="AY336" i="4"/>
  <c r="AZ332" i="4"/>
  <c r="AX21" i="4"/>
  <c r="BB21" i="4" s="1"/>
  <c r="AZ272" i="4"/>
  <c r="AX173" i="4"/>
  <c r="BB173" i="4" s="1"/>
  <c r="AZ95" i="4"/>
  <c r="AY147" i="4"/>
  <c r="AZ72" i="4"/>
  <c r="AY107" i="4"/>
  <c r="AZ94" i="4"/>
  <c r="AZ268" i="4"/>
  <c r="AY368" i="4"/>
  <c r="AZ108" i="4"/>
  <c r="AY164" i="4"/>
  <c r="AZ236" i="4"/>
  <c r="AX190" i="4"/>
  <c r="BB190" i="4" s="1"/>
  <c r="AY334" i="4"/>
  <c r="AX222" i="4"/>
  <c r="BB222" i="4" s="1"/>
  <c r="AX165" i="4"/>
  <c r="BB165" i="4" s="1"/>
  <c r="AY291" i="4"/>
  <c r="AX94" i="4"/>
  <c r="BB94" i="4" s="1"/>
  <c r="AZ220" i="4"/>
  <c r="AY324" i="4"/>
  <c r="AZ322" i="4"/>
  <c r="AZ101" i="4"/>
  <c r="AZ333" i="4"/>
  <c r="AY111" i="4"/>
  <c r="AY49" i="4"/>
  <c r="AY284" i="4"/>
  <c r="AZ374" i="4"/>
  <c r="AY78" i="4"/>
  <c r="BC78" i="4" s="1"/>
  <c r="AZ48" i="4"/>
  <c r="AZ265" i="4"/>
  <c r="AX117" i="4"/>
  <c r="BB117" i="4" s="1"/>
  <c r="AX224" i="4"/>
  <c r="BB224" i="4" s="1"/>
  <c r="AY333" i="4"/>
  <c r="AX195" i="4"/>
  <c r="BB195" i="4" s="1"/>
  <c r="AY228" i="4"/>
  <c r="AY317" i="4"/>
  <c r="AY287" i="4"/>
  <c r="AY356" i="4"/>
  <c r="AY120" i="4"/>
  <c r="AX97" i="4"/>
  <c r="BB97" i="4" s="1"/>
  <c r="AY311" i="4"/>
  <c r="AZ366" i="4"/>
  <c r="AX370" i="4"/>
  <c r="BB370" i="4" s="1"/>
  <c r="AY42" i="4"/>
  <c r="AX373" i="4"/>
  <c r="BB373" i="4" s="1"/>
  <c r="AZ90" i="4"/>
  <c r="AZ254" i="4"/>
  <c r="BC254" i="4" s="1"/>
  <c r="AY243" i="4"/>
  <c r="AZ271" i="4"/>
  <c r="AZ350" i="4"/>
  <c r="AY218" i="4"/>
  <c r="AX157" i="4"/>
  <c r="BB157" i="4" s="1"/>
  <c r="AY149" i="4"/>
  <c r="AZ104" i="4"/>
  <c r="AZ115" i="4"/>
  <c r="BC115" i="4" s="1"/>
  <c r="AZ166" i="4"/>
  <c r="AX376" i="4"/>
  <c r="BB376" i="4" s="1"/>
  <c r="AY108" i="4"/>
  <c r="AZ129" i="4"/>
  <c r="AY200" i="4"/>
  <c r="AY64" i="4"/>
  <c r="AY94" i="4"/>
  <c r="AZ50" i="4"/>
  <c r="AZ384" i="4"/>
  <c r="AY390" i="4"/>
  <c r="AY382" i="4"/>
  <c r="AY143" i="4"/>
  <c r="AZ167" i="4"/>
  <c r="AX129" i="4"/>
  <c r="BB129" i="4" s="1"/>
  <c r="AX375" i="4"/>
  <c r="BB375" i="4" s="1"/>
  <c r="AY132" i="4"/>
  <c r="AX317" i="4"/>
  <c r="BB317" i="4" s="1"/>
  <c r="AY89" i="4"/>
  <c r="AY150" i="4"/>
  <c r="AZ96" i="4"/>
  <c r="AX385" i="4"/>
  <c r="BB385" i="4" s="1"/>
  <c r="AY387" i="4"/>
  <c r="AZ53" i="4"/>
  <c r="AY366" i="4"/>
  <c r="AZ389" i="4"/>
  <c r="AX387" i="4"/>
  <c r="BB387" i="4" s="1"/>
  <c r="AX384" i="4"/>
  <c r="BB384" i="4" s="1"/>
  <c r="AX390" i="4"/>
  <c r="AZ386" i="4"/>
  <c r="AZ385" i="4"/>
  <c r="AY384" i="4"/>
  <c r="AX391" i="4"/>
  <c r="AY7" i="4"/>
  <c r="AY8" i="4"/>
  <c r="AZ387" i="4"/>
  <c r="AZ382" i="4"/>
  <c r="AY383" i="4"/>
  <c r="AY391" i="4"/>
  <c r="AY389" i="4"/>
  <c r="AZ383" i="4"/>
  <c r="AY392" i="4"/>
  <c r="AX389" i="4"/>
  <c r="AZ6" i="4"/>
  <c r="AZ258" i="4"/>
  <c r="AZ36" i="4"/>
  <c r="AY209" i="4"/>
  <c r="AX37" i="4"/>
  <c r="BB37" i="4" s="1"/>
  <c r="AZ284" i="4"/>
  <c r="AX374" i="4"/>
  <c r="BB374" i="4" s="1"/>
  <c r="AY386" i="4"/>
  <c r="AY385" i="4"/>
  <c r="AX382" i="4"/>
  <c r="BB382" i="4" s="1"/>
  <c r="AX392" i="4"/>
  <c r="AX388" i="4"/>
  <c r="AZ388" i="4"/>
  <c r="AX383" i="4"/>
  <c r="BB383" i="4" s="1"/>
  <c r="BC355" i="4"/>
  <c r="BC52" i="4"/>
  <c r="BC281" i="4"/>
  <c r="BC136" i="4" l="1"/>
  <c r="BC156" i="4"/>
  <c r="BC369" i="4"/>
  <c r="BC186" i="4"/>
  <c r="BC337" i="4"/>
  <c r="BC222" i="4"/>
  <c r="B223" i="5"/>
  <c r="BL195" i="4"/>
  <c r="B122" i="5"/>
  <c r="BL94" i="4"/>
  <c r="B201" i="5"/>
  <c r="BL173" i="4"/>
  <c r="B397" i="5"/>
  <c r="BL369" i="4"/>
  <c r="B123" i="5"/>
  <c r="BL95" i="4"/>
  <c r="B195" i="5"/>
  <c r="BL167" i="4"/>
  <c r="B411" i="5"/>
  <c r="BL383" i="4"/>
  <c r="B410" i="5"/>
  <c r="BL382" i="4"/>
  <c r="B398" i="5"/>
  <c r="BL370" i="4"/>
  <c r="B145" i="5"/>
  <c r="BL117" i="4"/>
  <c r="B250" i="5"/>
  <c r="BL222" i="4"/>
  <c r="B272" i="5"/>
  <c r="BL244" i="4"/>
  <c r="B40" i="5"/>
  <c r="BL12" i="4"/>
  <c r="B121" i="5"/>
  <c r="BL93" i="4"/>
  <c r="B260" i="5"/>
  <c r="BL232" i="4"/>
  <c r="B186" i="5"/>
  <c r="BL158" i="4"/>
  <c r="B280" i="5"/>
  <c r="BL252" i="4"/>
  <c r="B305" i="5"/>
  <c r="BL277" i="4"/>
  <c r="B59" i="5"/>
  <c r="BL31" i="4"/>
  <c r="B97" i="5"/>
  <c r="BL69" i="4"/>
  <c r="B176" i="5"/>
  <c r="BL148" i="4"/>
  <c r="B355" i="5"/>
  <c r="BL327" i="4"/>
  <c r="B358" i="5"/>
  <c r="BL330" i="4"/>
  <c r="B346" i="5"/>
  <c r="BL318" i="4"/>
  <c r="B70" i="5"/>
  <c r="BL42" i="4"/>
  <c r="B172" i="5"/>
  <c r="BL144" i="4"/>
  <c r="B307" i="5"/>
  <c r="BL279" i="4"/>
  <c r="B126" i="5"/>
  <c r="BL98" i="4"/>
  <c r="B152" i="5"/>
  <c r="BL124" i="4"/>
  <c r="B372" i="5"/>
  <c r="BL344" i="4"/>
  <c r="B58" i="5"/>
  <c r="BL30" i="4"/>
  <c r="B365" i="5"/>
  <c r="BL337" i="4"/>
  <c r="B210" i="5"/>
  <c r="BL182" i="4"/>
  <c r="B213" i="5"/>
  <c r="BL185" i="4"/>
  <c r="B87" i="5"/>
  <c r="BL59" i="4"/>
  <c r="B130" i="5"/>
  <c r="BL102" i="4"/>
  <c r="B133" i="5"/>
  <c r="BL105" i="4"/>
  <c r="B325" i="5"/>
  <c r="BL297" i="4"/>
  <c r="B384" i="5"/>
  <c r="BL356" i="4"/>
  <c r="B349" i="5"/>
  <c r="BL321" i="4"/>
  <c r="B36" i="5"/>
  <c r="BL8" i="4"/>
  <c r="B320" i="5"/>
  <c r="BL292" i="4"/>
  <c r="B132" i="5"/>
  <c r="BL104" i="4"/>
  <c r="B279" i="5"/>
  <c r="BL251" i="4"/>
  <c r="B327" i="5"/>
  <c r="BL299" i="4"/>
  <c r="B270" i="5"/>
  <c r="BL242" i="4"/>
  <c r="B257" i="5"/>
  <c r="BL229" i="4"/>
  <c r="B219" i="5"/>
  <c r="BL191" i="4"/>
  <c r="B67" i="5"/>
  <c r="BL39" i="4"/>
  <c r="B286" i="5"/>
  <c r="BL258" i="4"/>
  <c r="B380" i="5"/>
  <c r="BL352" i="4"/>
  <c r="B248" i="5"/>
  <c r="BL220" i="4"/>
  <c r="B302" i="5"/>
  <c r="BL274" i="4"/>
  <c r="B383" i="5"/>
  <c r="BL355" i="4"/>
  <c r="B378" i="5"/>
  <c r="BL350" i="4"/>
  <c r="B394" i="5"/>
  <c r="BL366" i="4"/>
  <c r="B266" i="5"/>
  <c r="BL238" i="4"/>
  <c r="B371" i="5"/>
  <c r="BL343" i="4"/>
  <c r="B182" i="5"/>
  <c r="BL154" i="4"/>
  <c r="B79" i="5"/>
  <c r="BL51" i="4"/>
  <c r="B367" i="5"/>
  <c r="BL339" i="4"/>
  <c r="B273" i="5"/>
  <c r="BL245" i="4"/>
  <c r="B264" i="5"/>
  <c r="BL236" i="4"/>
  <c r="B89" i="5"/>
  <c r="BL61" i="4"/>
  <c r="B77" i="5"/>
  <c r="BL49" i="4"/>
  <c r="B116" i="5"/>
  <c r="BL88" i="4"/>
  <c r="B159" i="5"/>
  <c r="BL131" i="4"/>
  <c r="B217" i="5"/>
  <c r="BL189" i="4"/>
  <c r="B226" i="5"/>
  <c r="BL198" i="4"/>
  <c r="B151" i="5"/>
  <c r="BL123" i="4"/>
  <c r="B183" i="5"/>
  <c r="BL155" i="4"/>
  <c r="B310" i="5"/>
  <c r="BL282" i="4"/>
  <c r="B284" i="5"/>
  <c r="BL256" i="4"/>
  <c r="B37" i="5"/>
  <c r="BL9" i="4"/>
  <c r="B149" i="5"/>
  <c r="BL121" i="4"/>
  <c r="B99" i="5"/>
  <c r="BL71" i="4"/>
  <c r="B109" i="5"/>
  <c r="BL81" i="4"/>
  <c r="B161" i="5"/>
  <c r="BL133" i="4"/>
  <c r="B129" i="5"/>
  <c r="BL101" i="4"/>
  <c r="B34" i="5"/>
  <c r="BL6" i="4"/>
  <c r="B295" i="5"/>
  <c r="BL267" i="4"/>
  <c r="B407" i="5"/>
  <c r="BL379" i="4"/>
  <c r="B134" i="5"/>
  <c r="BL106" i="4"/>
  <c r="B57" i="5"/>
  <c r="BL29" i="4"/>
  <c r="B86" i="5"/>
  <c r="BL58" i="4"/>
  <c r="B282" i="5"/>
  <c r="BL254" i="4"/>
  <c r="B377" i="5"/>
  <c r="BL349" i="4"/>
  <c r="B35" i="5"/>
  <c r="BL7" i="4"/>
  <c r="B91" i="5"/>
  <c r="BL63" i="4"/>
  <c r="B45" i="5"/>
  <c r="BL17" i="4"/>
  <c r="B78" i="5"/>
  <c r="BL50" i="4"/>
  <c r="B184" i="5"/>
  <c r="BL156" i="4"/>
  <c r="B300" i="5"/>
  <c r="BL272" i="4"/>
  <c r="B120" i="5"/>
  <c r="BL92" i="4"/>
  <c r="B112" i="5"/>
  <c r="BL84" i="4"/>
  <c r="B224" i="5"/>
  <c r="BL196" i="4"/>
  <c r="B155" i="5"/>
  <c r="BL127" i="4"/>
  <c r="B268" i="5"/>
  <c r="BL240" i="4"/>
  <c r="B309" i="5"/>
  <c r="BL281" i="4"/>
  <c r="B83" i="5"/>
  <c r="BL55" i="4"/>
  <c r="B53" i="5"/>
  <c r="BL25" i="4"/>
  <c r="B422" i="5"/>
  <c r="BL394" i="4"/>
  <c r="B206" i="5"/>
  <c r="BL178" i="4"/>
  <c r="B80" i="5"/>
  <c r="BL52" i="4"/>
  <c r="B297" i="5"/>
  <c r="BL269" i="4"/>
  <c r="B211" i="5"/>
  <c r="BL183" i="4"/>
  <c r="B251" i="5"/>
  <c r="BL223" i="4"/>
  <c r="B180" i="5"/>
  <c r="BL152" i="4"/>
  <c r="B314" i="5"/>
  <c r="BL286" i="4"/>
  <c r="B168" i="5"/>
  <c r="BL140" i="4"/>
  <c r="B392" i="5"/>
  <c r="BL364" i="4"/>
  <c r="B75" i="5"/>
  <c r="BL47" i="4"/>
  <c r="B215" i="5"/>
  <c r="BL187" i="4"/>
  <c r="B360" i="5"/>
  <c r="BL332" i="4"/>
  <c r="B166" i="5"/>
  <c r="BL138" i="4"/>
  <c r="B90" i="5"/>
  <c r="BL62" i="4"/>
  <c r="B92" i="5"/>
  <c r="BL64" i="4"/>
  <c r="B337" i="5"/>
  <c r="BL309" i="4"/>
  <c r="B322" i="5"/>
  <c r="BL294" i="4"/>
  <c r="B336" i="5"/>
  <c r="BL308" i="4"/>
  <c r="B82" i="5"/>
  <c r="BL54" i="4"/>
  <c r="B292" i="5"/>
  <c r="BL264" i="4"/>
  <c r="B281" i="5"/>
  <c r="BL253" i="4"/>
  <c r="B202" i="5"/>
  <c r="BL174" i="4"/>
  <c r="B88" i="5"/>
  <c r="BL60" i="4"/>
  <c r="B74" i="5"/>
  <c r="BL46" i="4"/>
  <c r="B311" i="5"/>
  <c r="BL283" i="4"/>
  <c r="B189" i="5"/>
  <c r="BL161" i="4"/>
  <c r="B164" i="5"/>
  <c r="BL136" i="4"/>
  <c r="B334" i="5"/>
  <c r="BL306" i="4"/>
  <c r="B174" i="5"/>
  <c r="BL146" i="4"/>
  <c r="B66" i="5"/>
  <c r="BL38" i="4"/>
  <c r="B332" i="5"/>
  <c r="BL304" i="4"/>
  <c r="B207" i="5"/>
  <c r="BL179" i="4"/>
  <c r="B301" i="5"/>
  <c r="BL273" i="4"/>
  <c r="B144" i="5"/>
  <c r="BL116" i="4"/>
  <c r="B69" i="5"/>
  <c r="BL41" i="4"/>
  <c r="B267" i="5"/>
  <c r="BL239" i="4"/>
  <c r="B131" i="5"/>
  <c r="BL103" i="4"/>
  <c r="B374" i="5"/>
  <c r="BL346" i="4"/>
  <c r="B179" i="5"/>
  <c r="BL151" i="4"/>
  <c r="B170" i="5"/>
  <c r="BL142" i="4"/>
  <c r="B348" i="5"/>
  <c r="BL320" i="4"/>
  <c r="B356" i="5"/>
  <c r="BL328" i="4"/>
  <c r="B139" i="5"/>
  <c r="BL111" i="4"/>
  <c r="B354" i="5"/>
  <c r="BL326" i="4"/>
  <c r="B339" i="5"/>
  <c r="BL311" i="4"/>
  <c r="B169" i="5"/>
  <c r="BL141" i="4"/>
  <c r="B104" i="5"/>
  <c r="BL76" i="4"/>
  <c r="B160" i="5"/>
  <c r="BL132" i="4"/>
  <c r="B187" i="5"/>
  <c r="BL159" i="4"/>
  <c r="B147" i="5"/>
  <c r="BL119" i="4"/>
  <c r="B175" i="5"/>
  <c r="BL147" i="4"/>
  <c r="B171" i="5"/>
  <c r="BL143" i="4"/>
  <c r="B317" i="5"/>
  <c r="BL289" i="4"/>
  <c r="B85" i="5"/>
  <c r="BL57" i="4"/>
  <c r="B221" i="5"/>
  <c r="BL193" i="4"/>
  <c r="B64" i="5"/>
  <c r="BL36" i="4"/>
  <c r="B52" i="5"/>
  <c r="BL24" i="4"/>
  <c r="B304" i="5"/>
  <c r="BL276" i="4"/>
  <c r="B98" i="5"/>
  <c r="BL70" i="4"/>
  <c r="B241" i="5"/>
  <c r="BL213" i="4"/>
  <c r="B100" i="5"/>
  <c r="BL72" i="4"/>
  <c r="B188" i="5"/>
  <c r="BL160" i="4"/>
  <c r="B296" i="5"/>
  <c r="BL268" i="4"/>
  <c r="B76" i="5"/>
  <c r="BL48" i="4"/>
  <c r="B146" i="5"/>
  <c r="BL118" i="4"/>
  <c r="B118" i="5"/>
  <c r="BL90" i="4"/>
  <c r="B308" i="5"/>
  <c r="BL280" i="4"/>
  <c r="B95" i="5"/>
  <c r="BL67" i="4"/>
  <c r="B291" i="5"/>
  <c r="BL263" i="4"/>
  <c r="B277" i="5"/>
  <c r="BL249" i="4"/>
  <c r="B72" i="5"/>
  <c r="BL44" i="4"/>
  <c r="B105" i="5"/>
  <c r="BL77" i="4"/>
  <c r="B114" i="5"/>
  <c r="BL86" i="4"/>
  <c r="B247" i="5"/>
  <c r="BL219" i="4"/>
  <c r="B94" i="5"/>
  <c r="BL66" i="4"/>
  <c r="B32" i="5"/>
  <c r="BL4" i="4"/>
  <c r="B363" i="5"/>
  <c r="BL335" i="4"/>
  <c r="B231" i="5"/>
  <c r="BL203" i="4"/>
  <c r="B399" i="5"/>
  <c r="BL371" i="4"/>
  <c r="B39" i="5"/>
  <c r="BL11" i="4"/>
  <c r="B33" i="5"/>
  <c r="BL5" i="4"/>
  <c r="B237" i="5"/>
  <c r="BL209" i="4"/>
  <c r="B142" i="5"/>
  <c r="BL114" i="4"/>
  <c r="B62" i="5"/>
  <c r="BL34" i="4"/>
  <c r="B197" i="5"/>
  <c r="BL169" i="4"/>
  <c r="B41" i="5"/>
  <c r="BL13" i="4"/>
  <c r="B288" i="5"/>
  <c r="BL260" i="4"/>
  <c r="B229" i="5"/>
  <c r="BL201" i="4"/>
  <c r="B403" i="5"/>
  <c r="BL375" i="4"/>
  <c r="B401" i="5"/>
  <c r="BL373" i="4"/>
  <c r="B290" i="5"/>
  <c r="BL262" i="4"/>
  <c r="B214" i="5"/>
  <c r="BL186" i="4"/>
  <c r="B400" i="5"/>
  <c r="BL372" i="4"/>
  <c r="B335" i="5"/>
  <c r="BL307" i="4"/>
  <c r="B239" i="5"/>
  <c r="BL211" i="4"/>
  <c r="B81" i="5"/>
  <c r="BL53" i="4"/>
  <c r="B414" i="5"/>
  <c r="BL386" i="4"/>
  <c r="B338" i="5"/>
  <c r="BL310" i="4"/>
  <c r="B117" i="5"/>
  <c r="BL89" i="4"/>
  <c r="B225" i="5"/>
  <c r="BL197" i="4"/>
  <c r="B329" i="5"/>
  <c r="BL301" i="4"/>
  <c r="B390" i="5"/>
  <c r="BL362" i="4"/>
  <c r="B294" i="5"/>
  <c r="BL266" i="4"/>
  <c r="B382" i="5"/>
  <c r="BL354" i="4"/>
  <c r="B409" i="5"/>
  <c r="BL381" i="4"/>
  <c r="B205" i="5"/>
  <c r="BL177" i="4"/>
  <c r="B373" i="5"/>
  <c r="BL345" i="4"/>
  <c r="B101" i="5"/>
  <c r="BL73" i="4"/>
  <c r="B54" i="5"/>
  <c r="BL26" i="4"/>
  <c r="B318" i="5"/>
  <c r="BL290" i="4"/>
  <c r="B162" i="5"/>
  <c r="BL134" i="4"/>
  <c r="B340" i="5"/>
  <c r="BL312" i="4"/>
  <c r="B324" i="5"/>
  <c r="BL296" i="4"/>
  <c r="B249" i="5"/>
  <c r="BL221" i="4"/>
  <c r="B254" i="5"/>
  <c r="BL226" i="4"/>
  <c r="B341" i="5"/>
  <c r="BL313" i="4"/>
  <c r="B379" i="5"/>
  <c r="BL351" i="4"/>
  <c r="B364" i="5"/>
  <c r="BL336" i="4"/>
  <c r="B246" i="5"/>
  <c r="BL218" i="4"/>
  <c r="B140" i="5"/>
  <c r="BL112" i="4"/>
  <c r="B306" i="5"/>
  <c r="BL278" i="4"/>
  <c r="B261" i="5"/>
  <c r="BL233" i="4"/>
  <c r="B96" i="5"/>
  <c r="BL68" i="4"/>
  <c r="B271" i="5"/>
  <c r="BL243" i="4"/>
  <c r="B343" i="5"/>
  <c r="BL315" i="4"/>
  <c r="B342" i="5"/>
  <c r="BL314" i="4"/>
  <c r="B262" i="5"/>
  <c r="BL234" i="4"/>
  <c r="B391" i="5"/>
  <c r="BL363" i="4"/>
  <c r="B232" i="5"/>
  <c r="BL204" i="4"/>
  <c r="B216" i="5"/>
  <c r="BL188" i="4"/>
  <c r="B275" i="5"/>
  <c r="BL247" i="4"/>
  <c r="B347" i="5"/>
  <c r="BL319" i="4"/>
  <c r="B396" i="5"/>
  <c r="BL368" i="4"/>
  <c r="B376" i="5"/>
  <c r="BL348" i="4"/>
  <c r="B138" i="5"/>
  <c r="BL110" i="4"/>
  <c r="B51" i="5"/>
  <c r="BL23" i="4"/>
  <c r="B93" i="5"/>
  <c r="BL65" i="4"/>
  <c r="B199" i="5"/>
  <c r="BL171" i="4"/>
  <c r="B293" i="5"/>
  <c r="BL265" i="4"/>
  <c r="B46" i="5"/>
  <c r="BL18" i="4"/>
  <c r="B192" i="5"/>
  <c r="BL164" i="4"/>
  <c r="B220" i="5"/>
  <c r="BL192" i="4"/>
  <c r="B283" i="5"/>
  <c r="BL255" i="4"/>
  <c r="B208" i="5"/>
  <c r="BL180" i="4"/>
  <c r="B196" i="5"/>
  <c r="BL168" i="4"/>
  <c r="B48" i="5"/>
  <c r="BL20" i="4"/>
  <c r="B375" i="5"/>
  <c r="BL347" i="4"/>
  <c r="B119" i="5"/>
  <c r="BL91" i="4"/>
  <c r="B198" i="5"/>
  <c r="BL170" i="4"/>
  <c r="B256" i="5"/>
  <c r="BL228" i="4"/>
  <c r="B200" i="5"/>
  <c r="BL172" i="4"/>
  <c r="B236" i="5"/>
  <c r="BL208" i="4"/>
  <c r="B234" i="5"/>
  <c r="BL206" i="4"/>
  <c r="B259" i="5"/>
  <c r="BL231" i="4"/>
  <c r="B173" i="5"/>
  <c r="BL145" i="4"/>
  <c r="B177" i="5"/>
  <c r="BL149" i="4"/>
  <c r="B389" i="5"/>
  <c r="BL361" i="4"/>
  <c r="B167" i="5"/>
  <c r="BL139" i="4"/>
  <c r="B303" i="5"/>
  <c r="BL275" i="4"/>
  <c r="B71" i="5"/>
  <c r="BL43" i="4"/>
  <c r="B153" i="5"/>
  <c r="BL125" i="4"/>
  <c r="B328" i="5"/>
  <c r="BL300" i="4"/>
  <c r="B265" i="5"/>
  <c r="BL237" i="4"/>
  <c r="B44" i="5"/>
  <c r="BL16" i="4"/>
  <c r="B289" i="5"/>
  <c r="BL261" i="4"/>
  <c r="B38" i="5"/>
  <c r="BL10" i="4"/>
  <c r="B228" i="5"/>
  <c r="BL200" i="4"/>
  <c r="B331" i="5"/>
  <c r="BL303" i="4"/>
  <c r="B204" i="5"/>
  <c r="BL176" i="4"/>
  <c r="B298" i="5"/>
  <c r="BL270" i="4"/>
  <c r="B61" i="5"/>
  <c r="BL33" i="4"/>
  <c r="B102" i="5"/>
  <c r="BL74" i="4"/>
  <c r="B299" i="5"/>
  <c r="BL271" i="4"/>
  <c r="B135" i="5"/>
  <c r="BL107" i="4"/>
  <c r="B127" i="5"/>
  <c r="BL99" i="4"/>
  <c r="B233" i="5"/>
  <c r="BL205" i="4"/>
  <c r="B421" i="5"/>
  <c r="BL393" i="4"/>
  <c r="B65" i="5"/>
  <c r="BL37" i="4"/>
  <c r="B412" i="5"/>
  <c r="BL384" i="4"/>
  <c r="B141" i="5"/>
  <c r="BL113" i="4"/>
  <c r="B415" i="5"/>
  <c r="BL387" i="4"/>
  <c r="B157" i="5"/>
  <c r="BL129" i="4"/>
  <c r="B404" i="5"/>
  <c r="BL376" i="4"/>
  <c r="B218" i="5"/>
  <c r="BL190" i="4"/>
  <c r="B194" i="5"/>
  <c r="BL166" i="4"/>
  <c r="B106" i="5"/>
  <c r="BL78" i="4"/>
  <c r="B84" i="5"/>
  <c r="BL56" i="4"/>
  <c r="B330" i="5"/>
  <c r="BL302" i="4"/>
  <c r="B143" i="5"/>
  <c r="BL115" i="4"/>
  <c r="B323" i="5"/>
  <c r="BL295" i="4"/>
  <c r="B402" i="5"/>
  <c r="BL374" i="4"/>
  <c r="B413" i="5"/>
  <c r="BL385" i="4"/>
  <c r="B345" i="5"/>
  <c r="BL317" i="4"/>
  <c r="B185" i="5"/>
  <c r="BL157" i="4"/>
  <c r="B125" i="5"/>
  <c r="BL97" i="4"/>
  <c r="B252" i="5"/>
  <c r="BL224" i="4"/>
  <c r="B193" i="5"/>
  <c r="BL165" i="4"/>
  <c r="B49" i="5"/>
  <c r="BL21" i="4"/>
  <c r="B385" i="5"/>
  <c r="BL357" i="4"/>
  <c r="B315" i="5"/>
  <c r="BL287" i="4"/>
  <c r="B63" i="5"/>
  <c r="BL35" i="4"/>
  <c r="B287" i="5"/>
  <c r="BL259" i="4"/>
  <c r="B178" i="5"/>
  <c r="BL150" i="4"/>
  <c r="B60" i="5"/>
  <c r="BL32" i="4"/>
  <c r="B73" i="5"/>
  <c r="BL45" i="4"/>
  <c r="B191" i="5"/>
  <c r="BL163" i="4"/>
  <c r="B395" i="5"/>
  <c r="BL367" i="4"/>
  <c r="B405" i="5"/>
  <c r="BL377" i="4"/>
  <c r="B150" i="5"/>
  <c r="BL122" i="4"/>
  <c r="B47" i="5"/>
  <c r="BL19" i="4"/>
  <c r="B352" i="5"/>
  <c r="BL324" i="4"/>
  <c r="B42" i="5"/>
  <c r="BL14" i="4"/>
  <c r="B163" i="5"/>
  <c r="BL135" i="4"/>
  <c r="B393" i="5"/>
  <c r="BL365" i="4"/>
  <c r="B68" i="5"/>
  <c r="BL40" i="4"/>
  <c r="B128" i="5"/>
  <c r="BL100" i="4"/>
  <c r="B381" i="5"/>
  <c r="BL353" i="4"/>
  <c r="B408" i="5"/>
  <c r="BL380" i="4"/>
  <c r="B388" i="5"/>
  <c r="BL360" i="4"/>
  <c r="B359" i="5"/>
  <c r="BL331" i="4"/>
  <c r="B203" i="5"/>
  <c r="BL175" i="4"/>
  <c r="B156" i="5"/>
  <c r="BL128" i="4"/>
  <c r="B103" i="5"/>
  <c r="BL75" i="4"/>
  <c r="B285" i="5"/>
  <c r="BL257" i="4"/>
  <c r="B154" i="5"/>
  <c r="BL126" i="4"/>
  <c r="B110" i="5"/>
  <c r="BL82" i="4"/>
  <c r="B240" i="5"/>
  <c r="BL212" i="4"/>
  <c r="B326" i="5"/>
  <c r="BL298" i="4"/>
  <c r="B30" i="5"/>
  <c r="BL2" i="4"/>
  <c r="B56" i="5"/>
  <c r="BL28" i="4"/>
  <c r="B278" i="5"/>
  <c r="BL250" i="4"/>
  <c r="B242" i="5"/>
  <c r="BL214" i="4"/>
  <c r="B361" i="5"/>
  <c r="BL333" i="4"/>
  <c r="B370" i="5"/>
  <c r="BL342" i="4"/>
  <c r="B108" i="5"/>
  <c r="BL80" i="4"/>
  <c r="B350" i="5"/>
  <c r="BL322" i="4"/>
  <c r="B369" i="5"/>
  <c r="BL341" i="4"/>
  <c r="B124" i="5"/>
  <c r="BL96" i="4"/>
  <c r="B245" i="5"/>
  <c r="BL217" i="4"/>
  <c r="B269" i="5"/>
  <c r="BL241" i="4"/>
  <c r="B212" i="5"/>
  <c r="BL184" i="4"/>
  <c r="B243" i="5"/>
  <c r="BL215" i="4"/>
  <c r="B312" i="5"/>
  <c r="BL284" i="4"/>
  <c r="B222" i="5"/>
  <c r="BL194" i="4"/>
  <c r="B362" i="5"/>
  <c r="BL334" i="4"/>
  <c r="B227" i="5"/>
  <c r="BL199" i="4"/>
  <c r="B344" i="5"/>
  <c r="BL316" i="4"/>
  <c r="B316" i="5"/>
  <c r="BL288" i="4"/>
  <c r="B276" i="5"/>
  <c r="BL248" i="4"/>
  <c r="B111" i="5"/>
  <c r="BL83" i="4"/>
  <c r="B253" i="5"/>
  <c r="BL225" i="4"/>
  <c r="B107" i="5"/>
  <c r="BL79" i="4"/>
  <c r="B190" i="5"/>
  <c r="BL162" i="4"/>
  <c r="B366" i="5"/>
  <c r="BL338" i="4"/>
  <c r="B244" i="5"/>
  <c r="BL216" i="4"/>
  <c r="B351" i="5"/>
  <c r="BL323" i="4"/>
  <c r="B165" i="5"/>
  <c r="BL137" i="4"/>
  <c r="B230" i="5"/>
  <c r="BL202" i="4"/>
  <c r="B158" i="5"/>
  <c r="BL130" i="4"/>
  <c r="B255" i="5"/>
  <c r="BL227" i="4"/>
  <c r="B313" i="5"/>
  <c r="BL285" i="4"/>
  <c r="B258" i="5"/>
  <c r="BL230" i="4"/>
  <c r="B113" i="5"/>
  <c r="BL85" i="4"/>
  <c r="B136" i="5"/>
  <c r="BL108" i="4"/>
  <c r="B274" i="5"/>
  <c r="BL246" i="4"/>
  <c r="B263" i="5"/>
  <c r="BL235" i="4"/>
  <c r="B387" i="5"/>
  <c r="BL359" i="4"/>
  <c r="B333" i="5"/>
  <c r="BL305" i="4"/>
  <c r="B235" i="5"/>
  <c r="BL207" i="4"/>
  <c r="B353" i="5"/>
  <c r="BL325" i="4"/>
  <c r="B115" i="5"/>
  <c r="BL87" i="4"/>
  <c r="B137" i="5"/>
  <c r="BL109" i="4"/>
  <c r="B148" i="5"/>
  <c r="BL120" i="4"/>
  <c r="B50" i="5"/>
  <c r="BL22" i="4"/>
  <c r="B43" i="5"/>
  <c r="BL15" i="4"/>
  <c r="B31" i="5"/>
  <c r="BL3" i="4"/>
  <c r="B319" i="5"/>
  <c r="BL291" i="4"/>
  <c r="B209" i="5"/>
  <c r="BL181" i="4"/>
  <c r="B55" i="5"/>
  <c r="BL27" i="4"/>
  <c r="B321" i="5"/>
  <c r="BL293" i="4"/>
  <c r="B238" i="5"/>
  <c r="BL210" i="4"/>
  <c r="B406" i="5"/>
  <c r="BL378" i="4"/>
  <c r="B386" i="5"/>
  <c r="BL358" i="4"/>
  <c r="B357" i="5"/>
  <c r="BL329" i="4"/>
  <c r="B368" i="5"/>
  <c r="BL340" i="4"/>
  <c r="BC341" i="4"/>
  <c r="BC221" i="4"/>
  <c r="F383" i="5"/>
  <c r="BD355" i="4"/>
  <c r="BM355" i="4" s="1"/>
  <c r="F143" i="5"/>
  <c r="BD115" i="4"/>
  <c r="BM115" i="4" s="1"/>
  <c r="F282" i="5"/>
  <c r="BD254" i="4"/>
  <c r="BM254" i="4" s="1"/>
  <c r="F391" i="5"/>
  <c r="BD363" i="4"/>
  <c r="BM363" i="4" s="1"/>
  <c r="F153" i="5"/>
  <c r="BD125" i="4"/>
  <c r="BM125" i="4" s="1"/>
  <c r="F37" i="5"/>
  <c r="BD9" i="4"/>
  <c r="BM9" i="4" s="1"/>
  <c r="F47" i="5"/>
  <c r="BD19" i="4"/>
  <c r="BM19" i="4" s="1"/>
  <c r="F172" i="5"/>
  <c r="BD144" i="4"/>
  <c r="BM144" i="4" s="1"/>
  <c r="F309" i="5"/>
  <c r="BD281" i="4"/>
  <c r="BM281" i="4" s="1"/>
  <c r="F49" i="5"/>
  <c r="BD21" i="4"/>
  <c r="BM21" i="4" s="1"/>
  <c r="F126" i="5"/>
  <c r="BD98" i="4"/>
  <c r="BM98" i="4" s="1"/>
  <c r="F85" i="5"/>
  <c r="BD57" i="4"/>
  <c r="BM57" i="4" s="1"/>
  <c r="F198" i="5"/>
  <c r="BD170" i="4"/>
  <c r="BM170" i="4" s="1"/>
  <c r="F164" i="5"/>
  <c r="BD136" i="4"/>
  <c r="BM136" i="4" s="1"/>
  <c r="F112" i="5"/>
  <c r="BD84" i="4"/>
  <c r="BM84" i="4" s="1"/>
  <c r="F408" i="5"/>
  <c r="BD380" i="4"/>
  <c r="BM380" i="4" s="1"/>
  <c r="F290" i="5"/>
  <c r="BD262" i="4"/>
  <c r="BM262" i="4" s="1"/>
  <c r="F104" i="5"/>
  <c r="BD76" i="4"/>
  <c r="BM76" i="4" s="1"/>
  <c r="F245" i="5"/>
  <c r="BD217" i="4"/>
  <c r="BM217" i="4" s="1"/>
  <c r="F184" i="5"/>
  <c r="BD156" i="4"/>
  <c r="BM156" i="4" s="1"/>
  <c r="F397" i="5"/>
  <c r="BD369" i="4"/>
  <c r="BM369" i="4" s="1"/>
  <c r="F214" i="5"/>
  <c r="BD186" i="4"/>
  <c r="BM186" i="4" s="1"/>
  <c r="F365" i="5"/>
  <c r="BD337" i="4"/>
  <c r="BM337" i="4" s="1"/>
  <c r="F250" i="5"/>
  <c r="BD222" i="4"/>
  <c r="BM222" i="4" s="1"/>
  <c r="F292" i="5"/>
  <c r="BD264" i="4"/>
  <c r="BM264" i="4" s="1"/>
  <c r="F80" i="5"/>
  <c r="BD52" i="4"/>
  <c r="BM52" i="4" s="1"/>
  <c r="F106" i="5"/>
  <c r="BD78" i="4"/>
  <c r="BM78" i="4" s="1"/>
  <c r="F400" i="5"/>
  <c r="BD372" i="4"/>
  <c r="BM372" i="4" s="1"/>
  <c r="F101" i="5"/>
  <c r="BD73" i="4"/>
  <c r="BM73" i="4" s="1"/>
  <c r="F398" i="5"/>
  <c r="BD370" i="4"/>
  <c r="BM370" i="4" s="1"/>
  <c r="F393" i="5"/>
  <c r="BD365" i="4"/>
  <c r="BM365" i="4" s="1"/>
  <c r="BC133" i="4"/>
  <c r="BC321" i="4"/>
  <c r="BC352" i="4"/>
  <c r="BC348" i="4"/>
  <c r="BC243" i="4"/>
  <c r="BC268" i="4"/>
  <c r="BC360" i="4"/>
  <c r="BC38" i="4"/>
  <c r="BC218" i="4"/>
  <c r="BC120" i="4"/>
  <c r="BC374" i="4"/>
  <c r="BC169" i="4"/>
  <c r="BC116" i="4"/>
  <c r="BC343" i="4"/>
  <c r="BC378" i="4"/>
  <c r="BC224" i="4"/>
  <c r="BC83" i="4"/>
  <c r="BC367" i="4"/>
  <c r="BC205" i="4"/>
  <c r="BC71" i="4"/>
  <c r="BC202" i="4"/>
  <c r="BC278" i="4"/>
  <c r="BC62" i="4"/>
  <c r="BC206" i="4"/>
  <c r="BC317" i="4"/>
  <c r="BC324" i="4"/>
  <c r="BC119" i="4"/>
  <c r="BC35" i="4"/>
  <c r="BC128" i="4"/>
  <c r="BC68" i="4"/>
  <c r="BC94" i="4"/>
  <c r="BC90" i="4"/>
  <c r="BC153" i="4"/>
  <c r="BC81" i="4"/>
  <c r="BC103" i="4"/>
  <c r="BC339" i="4"/>
  <c r="BC11" i="4"/>
  <c r="BC312" i="4"/>
  <c r="BC185" i="4"/>
  <c r="BC22" i="4"/>
  <c r="BC141" i="4"/>
  <c r="BC331" i="4"/>
  <c r="BC110" i="4"/>
  <c r="BC357" i="4"/>
  <c r="BC245" i="4"/>
  <c r="BC207" i="4"/>
  <c r="BC340" i="4"/>
  <c r="BC49" i="4"/>
  <c r="BC291" i="4"/>
  <c r="BC253" i="4"/>
  <c r="BC92" i="4"/>
  <c r="BC13" i="4"/>
  <c r="BC215" i="4"/>
  <c r="BC17" i="4"/>
  <c r="BC36" i="4"/>
  <c r="BC106" i="4"/>
  <c r="BC127" i="4"/>
  <c r="BC151" i="4"/>
  <c r="BC157" i="4"/>
  <c r="BC226" i="4"/>
  <c r="BC59" i="4"/>
  <c r="BC15" i="4"/>
  <c r="BC4" i="4"/>
  <c r="BC85" i="4"/>
  <c r="BC390" i="4"/>
  <c r="BC233" i="4"/>
  <c r="BC391" i="4"/>
  <c r="BC393" i="4"/>
  <c r="BC392" i="4"/>
  <c r="BC389" i="4"/>
  <c r="BB392" i="4"/>
  <c r="BB391" i="4"/>
  <c r="BB390" i="4"/>
  <c r="BB389" i="4"/>
  <c r="BC394" i="4"/>
  <c r="BB388" i="4"/>
  <c r="BC388" i="4"/>
  <c r="BC173" i="4"/>
  <c r="BC143" i="4"/>
  <c r="BC230" i="4"/>
  <c r="BC192" i="4"/>
  <c r="BC114" i="4"/>
  <c r="BC353" i="4"/>
  <c r="BC316" i="4"/>
  <c r="BC122" i="4"/>
  <c r="BC297" i="4"/>
  <c r="BC118" i="4"/>
  <c r="BC111" i="4"/>
  <c r="BC223" i="4"/>
  <c r="BC63" i="4"/>
  <c r="BC299" i="4"/>
  <c r="BC248" i="4"/>
  <c r="BC66" i="4"/>
  <c r="BC368" i="4"/>
  <c r="BC305" i="4"/>
  <c r="BC93" i="4"/>
  <c r="BC178" i="4"/>
  <c r="BC277" i="4"/>
  <c r="BC162" i="4"/>
  <c r="BC212" i="4"/>
  <c r="BC228" i="4"/>
  <c r="BC247" i="4"/>
  <c r="BC359" i="4"/>
  <c r="BC56" i="4"/>
  <c r="BC255" i="4"/>
  <c r="BC338" i="4"/>
  <c r="BC20" i="4"/>
  <c r="BC213" i="4"/>
  <c r="BC231" i="4"/>
  <c r="BC201" i="4"/>
  <c r="BC24" i="4"/>
  <c r="BC193" i="4"/>
  <c r="BC304" i="4"/>
  <c r="BC235" i="4"/>
  <c r="BC314" i="4"/>
  <c r="BC67" i="4"/>
  <c r="BC135" i="4"/>
  <c r="BC200" i="4"/>
  <c r="BC166" i="4"/>
  <c r="BC26" i="4"/>
  <c r="BC258" i="4"/>
  <c r="BC326" i="4"/>
  <c r="BC99" i="4"/>
  <c r="BC358" i="4"/>
  <c r="BC33" i="4"/>
  <c r="BC14" i="4"/>
  <c r="BC327" i="4"/>
  <c r="BC280" i="4"/>
  <c r="BC275" i="4"/>
  <c r="BC328" i="4"/>
  <c r="BC330" i="4"/>
  <c r="BC311" i="4"/>
  <c r="BC336" i="4"/>
  <c r="BC168" i="4"/>
  <c r="BC142" i="4"/>
  <c r="BC130" i="4"/>
  <c r="BC208" i="4"/>
  <c r="BC210" i="4"/>
  <c r="BC179" i="4"/>
  <c r="BC12" i="4"/>
  <c r="BC32" i="4"/>
  <c r="BC257" i="4"/>
  <c r="BC376" i="4"/>
  <c r="BC364" i="4"/>
  <c r="BC238" i="4"/>
  <c r="BC237" i="4"/>
  <c r="BC259" i="4"/>
  <c r="BC42" i="4"/>
  <c r="BC351" i="4"/>
  <c r="BC361" i="4"/>
  <c r="BC154" i="4"/>
  <c r="BC174" i="4"/>
  <c r="BC308" i="4"/>
  <c r="BC28" i="4"/>
  <c r="BC194" i="4"/>
  <c r="BC356" i="4"/>
  <c r="BC219" i="4"/>
  <c r="BC65" i="4"/>
  <c r="BC145" i="4"/>
  <c r="BC290" i="4"/>
  <c r="BC55" i="4"/>
  <c r="BC148" i="4"/>
  <c r="BC177" i="4"/>
  <c r="BC134" i="4"/>
  <c r="BC175" i="4"/>
  <c r="BC319" i="4"/>
  <c r="BC252" i="4"/>
  <c r="BC102" i="4"/>
  <c r="BC263" i="4"/>
  <c r="BC269" i="4"/>
  <c r="BC315" i="4"/>
  <c r="BC377" i="4"/>
  <c r="BC307" i="4"/>
  <c r="BC23" i="4"/>
  <c r="BC2" i="4"/>
  <c r="BC86" i="4"/>
  <c r="BC220" i="4"/>
  <c r="BC164" i="4"/>
  <c r="BC293" i="4"/>
  <c r="BC184" i="4"/>
  <c r="BC260" i="4"/>
  <c r="BC129" i="4"/>
  <c r="BC139" i="4"/>
  <c r="BC350" i="4"/>
  <c r="BC332" i="4"/>
  <c r="BC138" i="4"/>
  <c r="BC109" i="4"/>
  <c r="BC209" i="4"/>
  <c r="BC89" i="4"/>
  <c r="BC101" i="4"/>
  <c r="BC25" i="4"/>
  <c r="BC198" i="4"/>
  <c r="BC172" i="4"/>
  <c r="BC91" i="4"/>
  <c r="BC137" i="4"/>
  <c r="BC29" i="4"/>
  <c r="BC270" i="4"/>
  <c r="BC123" i="4"/>
  <c r="BC18" i="4"/>
  <c r="BC250" i="4"/>
  <c r="BC242" i="4"/>
  <c r="BC54" i="4"/>
  <c r="BC234" i="4"/>
  <c r="BC171" i="4"/>
  <c r="BC323" i="4"/>
  <c r="BC70" i="4"/>
  <c r="BC181" i="4"/>
  <c r="BC195" i="4"/>
  <c r="BC16" i="4"/>
  <c r="BC117" i="4"/>
  <c r="BC294" i="4"/>
  <c r="BC289" i="4"/>
  <c r="BC296" i="4"/>
  <c r="BC373" i="4"/>
  <c r="BC267" i="4"/>
  <c r="BC10" i="4"/>
  <c r="BC6" i="4"/>
  <c r="BC265" i="4"/>
  <c r="BC152" i="4"/>
  <c r="BC318" i="4"/>
  <c r="BC149" i="4"/>
  <c r="BC190" i="4"/>
  <c r="BC329" i="4"/>
  <c r="BC298" i="4"/>
  <c r="BC31" i="4"/>
  <c r="BC41" i="4"/>
  <c r="BC197" i="4"/>
  <c r="BC180" i="4"/>
  <c r="BC273" i="4"/>
  <c r="BC176" i="4"/>
  <c r="BC283" i="4"/>
  <c r="BC266" i="4"/>
  <c r="BC113" i="4"/>
  <c r="BC158" i="4"/>
  <c r="BC74" i="4"/>
  <c r="BC216" i="4"/>
  <c r="BC241" i="4"/>
  <c r="BC256" i="4"/>
  <c r="BC77" i="4"/>
  <c r="BC187" i="4"/>
  <c r="BC80" i="4"/>
  <c r="BC58" i="4"/>
  <c r="BC155" i="4"/>
  <c r="BC229" i="4"/>
  <c r="BC34" i="4"/>
  <c r="BC306" i="4"/>
  <c r="BC43" i="4"/>
  <c r="BC292" i="4"/>
  <c r="BC199" i="4"/>
  <c r="BC362" i="4"/>
  <c r="BC310" i="4"/>
  <c r="BC37" i="4"/>
  <c r="BC251" i="4"/>
  <c r="BC140" i="4"/>
  <c r="BC313" i="4"/>
  <c r="BC232" i="4"/>
  <c r="BC3" i="4"/>
  <c r="BC261" i="4"/>
  <c r="BC320" i="4"/>
  <c r="BC240" i="4"/>
  <c r="BC347" i="4"/>
  <c r="BC249" i="4"/>
  <c r="BC276" i="4"/>
  <c r="BC87" i="4"/>
  <c r="BC27" i="4"/>
  <c r="BC279" i="4"/>
  <c r="BC188" i="4"/>
  <c r="BC381" i="4"/>
  <c r="BC189" i="4"/>
  <c r="BC344" i="4"/>
  <c r="BC53" i="4"/>
  <c r="BC7" i="4"/>
  <c r="BC167" i="4"/>
  <c r="BC349" i="4"/>
  <c r="BC354" i="4"/>
  <c r="BC69" i="4"/>
  <c r="BC191" i="4"/>
  <c r="BC88" i="4"/>
  <c r="BC204" i="4"/>
  <c r="BC126" i="4"/>
  <c r="BC30" i="4"/>
  <c r="BC346" i="4"/>
  <c r="BC196" i="4"/>
  <c r="BC303" i="4"/>
  <c r="BC147" i="4"/>
  <c r="BC239" i="4"/>
  <c r="BC301" i="4"/>
  <c r="BC309" i="4"/>
  <c r="BC45" i="4"/>
  <c r="BC165" i="4"/>
  <c r="BC107" i="4"/>
  <c r="BC112" i="4"/>
  <c r="BC302" i="4"/>
  <c r="BC295" i="4"/>
  <c r="BC124" i="4"/>
  <c r="BC345" i="4"/>
  <c r="BC300" i="4"/>
  <c r="BC285" i="4"/>
  <c r="BC150" i="4"/>
  <c r="BC286" i="4"/>
  <c r="BC100" i="4"/>
  <c r="BC161" i="4"/>
  <c r="BC108" i="4"/>
  <c r="BC47" i="4"/>
  <c r="BC342" i="4"/>
  <c r="BC225" i="4"/>
  <c r="BC60" i="4"/>
  <c r="BC82" i="4"/>
  <c r="BC79" i="4"/>
  <c r="BC182" i="4"/>
  <c r="BC244" i="4"/>
  <c r="BC272" i="4"/>
  <c r="BC375" i="4"/>
  <c r="BC325" i="4"/>
  <c r="BC386" i="4"/>
  <c r="BC384" i="4"/>
  <c r="BC95" i="4"/>
  <c r="BC163" i="4"/>
  <c r="BC131" i="4"/>
  <c r="BC96" i="4"/>
  <c r="BC50" i="4"/>
  <c r="BC8" i="4"/>
  <c r="BC287" i="4"/>
  <c r="BC334" i="4"/>
  <c r="BC282" i="4"/>
  <c r="BC105" i="4"/>
  <c r="BC64" i="4"/>
  <c r="BC183" i="4"/>
  <c r="BC274" i="4"/>
  <c r="BC121" i="4"/>
  <c r="BC40" i="4"/>
  <c r="BC5" i="4"/>
  <c r="BC97" i="4"/>
  <c r="BC335" i="4"/>
  <c r="BC214" i="4"/>
  <c r="BC159" i="4"/>
  <c r="BC288" i="4"/>
  <c r="BC387" i="4"/>
  <c r="BC132" i="4"/>
  <c r="BC203" i="4"/>
  <c r="BC227" i="4"/>
  <c r="BC379" i="4"/>
  <c r="BC382" i="4"/>
  <c r="BC284" i="4"/>
  <c r="BC322" i="4"/>
  <c r="BC39" i="4"/>
  <c r="BC48" i="4"/>
  <c r="BC246" i="4"/>
  <c r="BC72" i="4"/>
  <c r="BC333" i="4"/>
  <c r="BC51" i="4"/>
  <c r="BC146" i="4"/>
  <c r="BC211" i="4"/>
  <c r="BC385" i="4"/>
  <c r="BC366" i="4"/>
  <c r="BC46" i="4"/>
  <c r="BC160" i="4"/>
  <c r="BC236" i="4"/>
  <c r="BC271" i="4"/>
  <c r="BC75" i="4"/>
  <c r="BC44" i="4"/>
  <c r="BC104" i="4"/>
  <c r="BC371" i="4"/>
  <c r="BC61" i="4"/>
  <c r="BC383" i="4"/>
  <c r="BH10" i="4" l="1"/>
  <c r="BH11" i="4"/>
  <c r="BH9" i="4"/>
  <c r="F249" i="5"/>
  <c r="F369" i="5"/>
  <c r="B420" i="5"/>
  <c r="BL392" i="4"/>
  <c r="B417" i="5"/>
  <c r="BL389" i="4"/>
  <c r="G398" i="5"/>
  <c r="BN370" i="4"/>
  <c r="G400" i="5"/>
  <c r="BN372" i="4"/>
  <c r="G80" i="5"/>
  <c r="BN52" i="4"/>
  <c r="G250" i="5"/>
  <c r="BN222" i="4"/>
  <c r="G214" i="5"/>
  <c r="BN186" i="4"/>
  <c r="G184" i="5"/>
  <c r="BN156" i="4"/>
  <c r="G104" i="5"/>
  <c r="BN76" i="4"/>
  <c r="G408" i="5"/>
  <c r="BN380" i="4"/>
  <c r="G164" i="5"/>
  <c r="BN136" i="4"/>
  <c r="G85" i="5"/>
  <c r="BN57" i="4"/>
  <c r="G49" i="5"/>
  <c r="BN21" i="4"/>
  <c r="G172" i="5"/>
  <c r="BN144" i="4"/>
  <c r="G37" i="5"/>
  <c r="BN9" i="4"/>
  <c r="G391" i="5"/>
  <c r="BN363" i="4"/>
  <c r="G143" i="5"/>
  <c r="BN115" i="4"/>
  <c r="B418" i="5"/>
  <c r="BL390" i="4"/>
  <c r="B416" i="5"/>
  <c r="BL388" i="4"/>
  <c r="B419" i="5"/>
  <c r="BL391" i="4"/>
  <c r="G393" i="5"/>
  <c r="BN365" i="4"/>
  <c r="G101" i="5"/>
  <c r="BN73" i="4"/>
  <c r="G106" i="5"/>
  <c r="BN78" i="4"/>
  <c r="G292" i="5"/>
  <c r="BN264" i="4"/>
  <c r="G365" i="5"/>
  <c r="BN337" i="4"/>
  <c r="G397" i="5"/>
  <c r="BN369" i="4"/>
  <c r="G245" i="5"/>
  <c r="BN217" i="4"/>
  <c r="G290" i="5"/>
  <c r="BN262" i="4"/>
  <c r="G112" i="5"/>
  <c r="BN84" i="4"/>
  <c r="G198" i="5"/>
  <c r="BN170" i="4"/>
  <c r="G126" i="5"/>
  <c r="BN98" i="4"/>
  <c r="G309" i="5"/>
  <c r="BN281" i="4"/>
  <c r="G47" i="5"/>
  <c r="BN19" i="4"/>
  <c r="G153" i="5"/>
  <c r="BN125" i="4"/>
  <c r="G282" i="5"/>
  <c r="BN254" i="4"/>
  <c r="G383" i="5"/>
  <c r="BN355" i="4"/>
  <c r="BD221" i="4"/>
  <c r="BE221" i="4" s="1"/>
  <c r="H249" i="5" s="1"/>
  <c r="BD341" i="4"/>
  <c r="BM341" i="4" s="1"/>
  <c r="BE217" i="4"/>
  <c r="H245" i="5" s="1"/>
  <c r="BE98" i="4"/>
  <c r="H126" i="5" s="1"/>
  <c r="BE144" i="4"/>
  <c r="H172" i="5" s="1"/>
  <c r="BE9" i="4"/>
  <c r="H37" i="5" s="1"/>
  <c r="BE363" i="4"/>
  <c r="H391" i="5" s="1"/>
  <c r="BE115" i="4"/>
  <c r="H143" i="5" s="1"/>
  <c r="BE370" i="4"/>
  <c r="H398" i="5" s="1"/>
  <c r="BE73" i="4"/>
  <c r="H101" i="5" s="1"/>
  <c r="BE78" i="4"/>
  <c r="H106" i="5" s="1"/>
  <c r="BE264" i="4"/>
  <c r="H292" i="5" s="1"/>
  <c r="BE369" i="4"/>
  <c r="H397" i="5" s="1"/>
  <c r="BE262" i="4"/>
  <c r="H290" i="5" s="1"/>
  <c r="BE84" i="4"/>
  <c r="H112" i="5" s="1"/>
  <c r="BE170" i="4"/>
  <c r="H198" i="5" s="1"/>
  <c r="BE281" i="4"/>
  <c r="H309" i="5" s="1"/>
  <c r="BE52" i="4"/>
  <c r="H80" i="5" s="1"/>
  <c r="BE186" i="4"/>
  <c r="H214" i="5" s="1"/>
  <c r="BE380" i="4"/>
  <c r="H408" i="5" s="1"/>
  <c r="BE21" i="4"/>
  <c r="H49" i="5" s="1"/>
  <c r="BE19" i="4"/>
  <c r="H47" i="5" s="1"/>
  <c r="BE125" i="4"/>
  <c r="H153" i="5" s="1"/>
  <c r="BE355" i="4"/>
  <c r="H383" i="5" s="1"/>
  <c r="BE337" i="4"/>
  <c r="H365" i="5" s="1"/>
  <c r="BE365" i="4"/>
  <c r="H393" i="5" s="1"/>
  <c r="BE372" i="4"/>
  <c r="H400" i="5" s="1"/>
  <c r="BE222" i="4"/>
  <c r="H250" i="5" s="1"/>
  <c r="BE156" i="4"/>
  <c r="H184" i="5" s="1"/>
  <c r="BE76" i="4"/>
  <c r="H104" i="5" s="1"/>
  <c r="BE136" i="4"/>
  <c r="H164" i="5" s="1"/>
  <c r="BE57" i="4"/>
  <c r="H85" i="5" s="1"/>
  <c r="BE254" i="4"/>
  <c r="H282" i="5" s="1"/>
  <c r="F74" i="5"/>
  <c r="BD46" i="4"/>
  <c r="BM46" i="4" s="1"/>
  <c r="F312" i="5"/>
  <c r="BD284" i="4"/>
  <c r="BM284" i="4" s="1"/>
  <c r="F211" i="5"/>
  <c r="BD183" i="4"/>
  <c r="BM183" i="4" s="1"/>
  <c r="F300" i="5"/>
  <c r="BD272" i="4"/>
  <c r="BM272" i="4" s="1"/>
  <c r="F110" i="5"/>
  <c r="BD82" i="4"/>
  <c r="BM82" i="4" s="1"/>
  <c r="F75" i="5"/>
  <c r="BD47" i="4"/>
  <c r="BM47" i="4" s="1"/>
  <c r="F337" i="5"/>
  <c r="BD309" i="4"/>
  <c r="BM309" i="4" s="1"/>
  <c r="F409" i="5"/>
  <c r="BD381" i="4"/>
  <c r="BM381" i="4" s="1"/>
  <c r="F320" i="5"/>
  <c r="BD292" i="4"/>
  <c r="BM292" i="4" s="1"/>
  <c r="F208" i="5"/>
  <c r="BD180" i="4"/>
  <c r="BM180" i="4" s="1"/>
  <c r="F223" i="5"/>
  <c r="BD195" i="4"/>
  <c r="BM195" i="4" s="1"/>
  <c r="F237" i="5"/>
  <c r="BD209" i="4"/>
  <c r="BM209" i="4" s="1"/>
  <c r="F130" i="5"/>
  <c r="BD102" i="4"/>
  <c r="BM102" i="4" s="1"/>
  <c r="F241" i="5"/>
  <c r="BD213" i="4"/>
  <c r="BM213" i="4" s="1"/>
  <c r="F132" i="5"/>
  <c r="BD104" i="4"/>
  <c r="BM104" i="4" s="1"/>
  <c r="F361" i="5"/>
  <c r="BD333" i="4"/>
  <c r="BM333" i="4" s="1"/>
  <c r="F363" i="5"/>
  <c r="BD335" i="4"/>
  <c r="BM335" i="4" s="1"/>
  <c r="F191" i="5"/>
  <c r="BD163" i="4"/>
  <c r="BM163" i="4" s="1"/>
  <c r="F253" i="5"/>
  <c r="BD225" i="4"/>
  <c r="BM225" i="4" s="1"/>
  <c r="F323" i="5"/>
  <c r="BD295" i="4"/>
  <c r="BM295" i="4" s="1"/>
  <c r="F267" i="5"/>
  <c r="BD239" i="4"/>
  <c r="BM239" i="4" s="1"/>
  <c r="F116" i="5"/>
  <c r="BD88" i="4"/>
  <c r="BM88" i="4" s="1"/>
  <c r="F372" i="5"/>
  <c r="BD344" i="4"/>
  <c r="BM344" i="4" s="1"/>
  <c r="F277" i="5"/>
  <c r="BD249" i="4"/>
  <c r="BM249" i="4" s="1"/>
  <c r="F168" i="5"/>
  <c r="BD140" i="4"/>
  <c r="BM140" i="4" s="1"/>
  <c r="F390" i="5"/>
  <c r="BD362" i="4"/>
  <c r="BM362" i="4" s="1"/>
  <c r="F86" i="5"/>
  <c r="BD58" i="4"/>
  <c r="BM58" i="4" s="1"/>
  <c r="F186" i="5"/>
  <c r="BD158" i="4"/>
  <c r="BM158" i="4" s="1"/>
  <c r="F69" i="5"/>
  <c r="BD41" i="4"/>
  <c r="BM41" i="4" s="1"/>
  <c r="F293" i="5"/>
  <c r="BD265" i="4"/>
  <c r="BM265" i="4" s="1"/>
  <c r="F145" i="5"/>
  <c r="BD117" i="4"/>
  <c r="BM117" i="4" s="1"/>
  <c r="F82" i="5"/>
  <c r="BD54" i="4"/>
  <c r="BM54" i="4" s="1"/>
  <c r="F119" i="5"/>
  <c r="BD91" i="4"/>
  <c r="BM91" i="4" s="1"/>
  <c r="F166" i="5"/>
  <c r="BD138" i="4"/>
  <c r="BM138" i="4" s="1"/>
  <c r="F157" i="5"/>
  <c r="BD129" i="4"/>
  <c r="BM129" i="4" s="1"/>
  <c r="F297" i="5"/>
  <c r="BD269" i="4"/>
  <c r="BM269" i="4" s="1"/>
  <c r="F176" i="5"/>
  <c r="BD148" i="4"/>
  <c r="BM148" i="4" s="1"/>
  <c r="F389" i="5"/>
  <c r="BD361" i="4"/>
  <c r="BM361" i="4" s="1"/>
  <c r="F285" i="5"/>
  <c r="BD257" i="4"/>
  <c r="BM257" i="4" s="1"/>
  <c r="F196" i="5"/>
  <c r="BD168" i="4"/>
  <c r="BM168" i="4" s="1"/>
  <c r="F354" i="5"/>
  <c r="BD326" i="4"/>
  <c r="BM326" i="4" s="1"/>
  <c r="F229" i="5"/>
  <c r="BD201" i="4"/>
  <c r="BM201" i="4" s="1"/>
  <c r="F201" i="5"/>
  <c r="BD173" i="4"/>
  <c r="BM173" i="4" s="1"/>
  <c r="F103" i="5"/>
  <c r="BD75" i="4"/>
  <c r="BM75" i="4" s="1"/>
  <c r="F274" i="5"/>
  <c r="BD246" i="4"/>
  <c r="BM246" i="4" s="1"/>
  <c r="F33" i="5"/>
  <c r="BD5" i="4"/>
  <c r="BM5" i="4" s="1"/>
  <c r="F362" i="5"/>
  <c r="BD334" i="4"/>
  <c r="BM334" i="4" s="1"/>
  <c r="F314" i="5"/>
  <c r="BD286" i="4"/>
  <c r="BM286" i="4" s="1"/>
  <c r="F140" i="5"/>
  <c r="BD112" i="4"/>
  <c r="BM112" i="4" s="1"/>
  <c r="F97" i="5"/>
  <c r="BD69" i="4"/>
  <c r="BM69" i="4" s="1"/>
  <c r="F35" i="5"/>
  <c r="BD7" i="4"/>
  <c r="BM7" i="4" s="1"/>
  <c r="F260" i="5"/>
  <c r="BD232" i="4"/>
  <c r="BM232" i="4" s="1"/>
  <c r="F257" i="5"/>
  <c r="BD229" i="4"/>
  <c r="BM229" i="4" s="1"/>
  <c r="F294" i="5"/>
  <c r="BD266" i="4"/>
  <c r="BM266" i="4" s="1"/>
  <c r="F326" i="5"/>
  <c r="BD298" i="4"/>
  <c r="BM298" i="4" s="1"/>
  <c r="F38" i="5"/>
  <c r="BD10" i="4"/>
  <c r="BM10" i="4" s="1"/>
  <c r="F278" i="5"/>
  <c r="BD250" i="4"/>
  <c r="BM250" i="4" s="1"/>
  <c r="F57" i="5"/>
  <c r="BD29" i="4"/>
  <c r="BM29" i="4" s="1"/>
  <c r="F212" i="5"/>
  <c r="BD184" i="4"/>
  <c r="BM184" i="4" s="1"/>
  <c r="F384" i="5"/>
  <c r="BD356" i="4"/>
  <c r="BM356" i="4" s="1"/>
  <c r="F221" i="5"/>
  <c r="BD193" i="4"/>
  <c r="BM193" i="4" s="1"/>
  <c r="F264" i="5"/>
  <c r="BD236" i="4"/>
  <c r="BM236" i="4" s="1"/>
  <c r="F413" i="5"/>
  <c r="BD385" i="4"/>
  <c r="BM385" i="4" s="1"/>
  <c r="F67" i="5"/>
  <c r="BD39" i="4"/>
  <c r="BM39" i="4" s="1"/>
  <c r="F407" i="5"/>
  <c r="BD379" i="4"/>
  <c r="BM379" i="4" s="1"/>
  <c r="F415" i="5"/>
  <c r="BD387" i="4"/>
  <c r="BM387" i="4" s="1"/>
  <c r="F149" i="5"/>
  <c r="BD121" i="4"/>
  <c r="BM121" i="4" s="1"/>
  <c r="F133" i="5"/>
  <c r="BD105" i="4"/>
  <c r="BM105" i="4" s="1"/>
  <c r="F36" i="5"/>
  <c r="BD8" i="4"/>
  <c r="BM8" i="4" s="1"/>
  <c r="F353" i="5"/>
  <c r="BD325" i="4"/>
  <c r="BM325" i="4" s="1"/>
  <c r="F210" i="5"/>
  <c r="BD182" i="4"/>
  <c r="BM182" i="4" s="1"/>
  <c r="F189" i="5"/>
  <c r="BD161" i="4"/>
  <c r="BM161" i="4" s="1"/>
  <c r="F313" i="5"/>
  <c r="BD285" i="4"/>
  <c r="BM285" i="4" s="1"/>
  <c r="F193" i="5"/>
  <c r="BD165" i="4"/>
  <c r="BM165" i="4" s="1"/>
  <c r="F374" i="5"/>
  <c r="BD346" i="4"/>
  <c r="BM346" i="4" s="1"/>
  <c r="F377" i="5"/>
  <c r="BD349" i="4"/>
  <c r="BM349" i="4" s="1"/>
  <c r="F307" i="5"/>
  <c r="BD279" i="4"/>
  <c r="BM279" i="4" s="1"/>
  <c r="F289" i="5"/>
  <c r="BD261" i="4"/>
  <c r="BM261" i="4" s="1"/>
  <c r="F334" i="5"/>
  <c r="BD306" i="4"/>
  <c r="BM306" i="4" s="1"/>
  <c r="F284" i="5"/>
  <c r="BD256" i="4"/>
  <c r="BM256" i="4" s="1"/>
  <c r="F204" i="5"/>
  <c r="BD176" i="4"/>
  <c r="BM176" i="4" s="1"/>
  <c r="F218" i="5"/>
  <c r="BD190" i="4"/>
  <c r="BM190" i="4" s="1"/>
  <c r="F401" i="5"/>
  <c r="BD373" i="4"/>
  <c r="BM373" i="4" s="1"/>
  <c r="F98" i="5"/>
  <c r="BD70" i="4"/>
  <c r="BM70" i="4" s="1"/>
  <c r="F151" i="5"/>
  <c r="BD123" i="4"/>
  <c r="BM123" i="4" s="1"/>
  <c r="F129" i="5"/>
  <c r="BD101" i="4"/>
  <c r="BM101" i="4" s="1"/>
  <c r="F192" i="5"/>
  <c r="BD164" i="4"/>
  <c r="BM164" i="4" s="1"/>
  <c r="F51" i="5"/>
  <c r="BD23" i="4"/>
  <c r="BM23" i="4" s="1"/>
  <c r="F347" i="5"/>
  <c r="BD319" i="4"/>
  <c r="BM319" i="4" s="1"/>
  <c r="F93" i="5"/>
  <c r="BD65" i="4"/>
  <c r="BM65" i="4" s="1"/>
  <c r="F56" i="5"/>
  <c r="BD28" i="4"/>
  <c r="BM28" i="4" s="1"/>
  <c r="F265" i="5"/>
  <c r="BD237" i="4"/>
  <c r="BM237" i="4" s="1"/>
  <c r="F238" i="5"/>
  <c r="BD210" i="4"/>
  <c r="BM210" i="4" s="1"/>
  <c r="F356" i="5"/>
  <c r="BD328" i="4"/>
  <c r="BM328" i="4" s="1"/>
  <c r="F42" i="5"/>
  <c r="BD14" i="4"/>
  <c r="BM14" i="4" s="1"/>
  <c r="F228" i="5"/>
  <c r="BD200" i="4"/>
  <c r="BM200" i="4" s="1"/>
  <c r="F263" i="5"/>
  <c r="BD235" i="4"/>
  <c r="BM235" i="4" s="1"/>
  <c r="F366" i="5"/>
  <c r="BD338" i="4"/>
  <c r="BM338" i="4" s="1"/>
  <c r="F275" i="5"/>
  <c r="BD247" i="4"/>
  <c r="BM247" i="4" s="1"/>
  <c r="F305" i="5"/>
  <c r="BD277" i="4"/>
  <c r="BM277" i="4" s="1"/>
  <c r="F396" i="5"/>
  <c r="BD368" i="4"/>
  <c r="BM368" i="4" s="1"/>
  <c r="F91" i="5"/>
  <c r="BD63" i="4"/>
  <c r="BM63" i="4" s="1"/>
  <c r="F325" i="5"/>
  <c r="BD297" i="4"/>
  <c r="BM297" i="4" s="1"/>
  <c r="F142" i="5"/>
  <c r="BD114" i="4"/>
  <c r="BM114" i="4" s="1"/>
  <c r="F417" i="5"/>
  <c r="BD389" i="4"/>
  <c r="BM389" i="4" s="1"/>
  <c r="F261" i="5"/>
  <c r="BD233" i="4"/>
  <c r="BM233" i="4" s="1"/>
  <c r="F43" i="5"/>
  <c r="BD15" i="4"/>
  <c r="BM15" i="4" s="1"/>
  <c r="F179" i="5"/>
  <c r="BD151" i="4"/>
  <c r="BM151" i="4" s="1"/>
  <c r="F45" i="5"/>
  <c r="BD17" i="4"/>
  <c r="BM17" i="4" s="1"/>
  <c r="F281" i="5"/>
  <c r="BD253" i="4"/>
  <c r="BM253" i="4" s="1"/>
  <c r="F235" i="5"/>
  <c r="BD207" i="4"/>
  <c r="BM207" i="4" s="1"/>
  <c r="F359" i="5"/>
  <c r="BD331" i="4"/>
  <c r="BM331" i="4" s="1"/>
  <c r="F340" i="5"/>
  <c r="BD312" i="4"/>
  <c r="BM312" i="4" s="1"/>
  <c r="F109" i="5"/>
  <c r="BD81" i="4"/>
  <c r="BM81" i="4" s="1"/>
  <c r="F96" i="5"/>
  <c r="BD68" i="4"/>
  <c r="BM68" i="4" s="1"/>
  <c r="F352" i="5"/>
  <c r="BD324" i="4"/>
  <c r="BM324" i="4" s="1"/>
  <c r="F306" i="5"/>
  <c r="BD278" i="4"/>
  <c r="BM278" i="4" s="1"/>
  <c r="F395" i="5"/>
  <c r="BD367" i="4"/>
  <c r="BM367" i="4" s="1"/>
  <c r="F371" i="5"/>
  <c r="BD343" i="4"/>
  <c r="BM343" i="4" s="1"/>
  <c r="F148" i="5"/>
  <c r="BD120" i="4"/>
  <c r="BM120" i="4" s="1"/>
  <c r="F296" i="5"/>
  <c r="BD268" i="4"/>
  <c r="BM268" i="4" s="1"/>
  <c r="F349" i="5"/>
  <c r="BD321" i="4"/>
  <c r="BM321" i="4" s="1"/>
  <c r="F411" i="5"/>
  <c r="BD383" i="4"/>
  <c r="BM383" i="4" s="1"/>
  <c r="F72" i="5"/>
  <c r="BD44" i="4"/>
  <c r="BM44" i="4" s="1"/>
  <c r="F188" i="5"/>
  <c r="BD160" i="4"/>
  <c r="BM160" i="4" s="1"/>
  <c r="F239" i="5"/>
  <c r="BD211" i="4"/>
  <c r="BM211" i="4" s="1"/>
  <c r="F100" i="5"/>
  <c r="BD72" i="4"/>
  <c r="BM72" i="4" s="1"/>
  <c r="F350" i="5"/>
  <c r="BD322" i="4"/>
  <c r="BM322" i="4" s="1"/>
  <c r="F255" i="5"/>
  <c r="BD227" i="4"/>
  <c r="BM227" i="4" s="1"/>
  <c r="F316" i="5"/>
  <c r="BD288" i="4"/>
  <c r="BM288" i="4" s="1"/>
  <c r="F125" i="5"/>
  <c r="BD97" i="4"/>
  <c r="BM97" i="4" s="1"/>
  <c r="F302" i="5"/>
  <c r="BD274" i="4"/>
  <c r="BM274" i="4" s="1"/>
  <c r="F310" i="5"/>
  <c r="BD282" i="4"/>
  <c r="BM282" i="4" s="1"/>
  <c r="F78" i="5"/>
  <c r="BD50" i="4"/>
  <c r="BM50" i="4" s="1"/>
  <c r="F123" i="5"/>
  <c r="BD95" i="4"/>
  <c r="BM95" i="4" s="1"/>
  <c r="F403" i="5"/>
  <c r="BD375" i="4"/>
  <c r="BM375" i="4" s="1"/>
  <c r="F107" i="5"/>
  <c r="BD79" i="4"/>
  <c r="BM79" i="4" s="1"/>
  <c r="F370" i="5"/>
  <c r="BD342" i="4"/>
  <c r="BM342" i="4" s="1"/>
  <c r="F128" i="5"/>
  <c r="BD100" i="4"/>
  <c r="BM100" i="4" s="1"/>
  <c r="F328" i="5"/>
  <c r="BD300" i="4"/>
  <c r="BM300" i="4" s="1"/>
  <c r="F330" i="5"/>
  <c r="BD302" i="4"/>
  <c r="BM302" i="4" s="1"/>
  <c r="F73" i="5"/>
  <c r="BD45" i="4"/>
  <c r="BM45" i="4" s="1"/>
  <c r="F175" i="5"/>
  <c r="BD147" i="4"/>
  <c r="BM147" i="4" s="1"/>
  <c r="F58" i="5"/>
  <c r="BD30" i="4"/>
  <c r="BM30" i="4" s="1"/>
  <c r="F219" i="5"/>
  <c r="BD191" i="4"/>
  <c r="BM191" i="4" s="1"/>
  <c r="F195" i="5"/>
  <c r="BD167" i="4"/>
  <c r="BM167" i="4" s="1"/>
  <c r="F217" i="5"/>
  <c r="BD189" i="4"/>
  <c r="BM189" i="4" s="1"/>
  <c r="F55" i="5"/>
  <c r="BD27" i="4"/>
  <c r="BM27" i="4" s="1"/>
  <c r="F375" i="5"/>
  <c r="BD347" i="4"/>
  <c r="BM347" i="4" s="1"/>
  <c r="F31" i="5"/>
  <c r="BD3" i="4"/>
  <c r="BM3" i="4" s="1"/>
  <c r="F279" i="5"/>
  <c r="BD251" i="4"/>
  <c r="BM251" i="4" s="1"/>
  <c r="F227" i="5"/>
  <c r="BD199" i="4"/>
  <c r="BM199" i="4" s="1"/>
  <c r="F62" i="5"/>
  <c r="BD34" i="4"/>
  <c r="BM34" i="4" s="1"/>
  <c r="F108" i="5"/>
  <c r="BD80" i="4"/>
  <c r="BM80" i="4" s="1"/>
  <c r="F269" i="5"/>
  <c r="BD241" i="4"/>
  <c r="BM241" i="4" s="1"/>
  <c r="F141" i="5"/>
  <c r="BD113" i="4"/>
  <c r="BM113" i="4" s="1"/>
  <c r="F301" i="5"/>
  <c r="BD273" i="4"/>
  <c r="BM273" i="4" s="1"/>
  <c r="F59" i="5"/>
  <c r="BD31" i="4"/>
  <c r="BM31" i="4" s="1"/>
  <c r="F177" i="5"/>
  <c r="BD149" i="4"/>
  <c r="BM149" i="4" s="1"/>
  <c r="F34" i="5"/>
  <c r="BD6" i="4"/>
  <c r="BM6" i="4" s="1"/>
  <c r="F324" i="5"/>
  <c r="BD296" i="4"/>
  <c r="BM296" i="4" s="1"/>
  <c r="F44" i="5"/>
  <c r="BD16" i="4"/>
  <c r="BM16" i="4" s="1"/>
  <c r="F351" i="5"/>
  <c r="BD323" i="4"/>
  <c r="BM323" i="4" s="1"/>
  <c r="F270" i="5"/>
  <c r="BD242" i="4"/>
  <c r="BM242" i="4" s="1"/>
  <c r="F298" i="5"/>
  <c r="BD270" i="4"/>
  <c r="BM270" i="4" s="1"/>
  <c r="F200" i="5"/>
  <c r="BD172" i="4"/>
  <c r="BM172" i="4" s="1"/>
  <c r="F117" i="5"/>
  <c r="BD89" i="4"/>
  <c r="BM89" i="4" s="1"/>
  <c r="F360" i="5"/>
  <c r="BD332" i="4"/>
  <c r="BM332" i="4" s="1"/>
  <c r="F288" i="5"/>
  <c r="BD260" i="4"/>
  <c r="BM260" i="4" s="1"/>
  <c r="F248" i="5"/>
  <c r="BD220" i="4"/>
  <c r="BM220" i="4" s="1"/>
  <c r="F335" i="5"/>
  <c r="BD307" i="4"/>
  <c r="BM307" i="4" s="1"/>
  <c r="F291" i="5"/>
  <c r="BD263" i="4"/>
  <c r="BM263" i="4" s="1"/>
  <c r="F203" i="5"/>
  <c r="BD175" i="4"/>
  <c r="BM175" i="4" s="1"/>
  <c r="F83" i="5"/>
  <c r="BD55" i="4"/>
  <c r="BM55" i="4" s="1"/>
  <c r="F247" i="5"/>
  <c r="BD219" i="4"/>
  <c r="BM219" i="4" s="1"/>
  <c r="F336" i="5"/>
  <c r="BD308" i="4"/>
  <c r="BM308" i="4" s="1"/>
  <c r="F379" i="5"/>
  <c r="BD351" i="4"/>
  <c r="BM351" i="4" s="1"/>
  <c r="F266" i="5"/>
  <c r="BD238" i="4"/>
  <c r="BM238" i="4" s="1"/>
  <c r="F60" i="5"/>
  <c r="BD32" i="4"/>
  <c r="BM32" i="4" s="1"/>
  <c r="F236" i="5"/>
  <c r="BD208" i="4"/>
  <c r="BM208" i="4" s="1"/>
  <c r="F364" i="5"/>
  <c r="BD336" i="4"/>
  <c r="BM336" i="4" s="1"/>
  <c r="F303" i="5"/>
  <c r="BD275" i="4"/>
  <c r="BM275" i="4" s="1"/>
  <c r="F61" i="5"/>
  <c r="BD33" i="4"/>
  <c r="BM33" i="4" s="1"/>
  <c r="F286" i="5"/>
  <c r="BD258" i="4"/>
  <c r="BM258" i="4" s="1"/>
  <c r="F163" i="5"/>
  <c r="BD135" i="4"/>
  <c r="BM135" i="4" s="1"/>
  <c r="F332" i="5"/>
  <c r="BD304" i="4"/>
  <c r="BM304" i="4" s="1"/>
  <c r="F259" i="5"/>
  <c r="BD231" i="4"/>
  <c r="BM231" i="4" s="1"/>
  <c r="F283" i="5"/>
  <c r="BD255" i="4"/>
  <c r="BM255" i="4" s="1"/>
  <c r="F256" i="5"/>
  <c r="BD228" i="4"/>
  <c r="BM228" i="4" s="1"/>
  <c r="F206" i="5"/>
  <c r="BD178" i="4"/>
  <c r="BM178" i="4" s="1"/>
  <c r="F94" i="5"/>
  <c r="BD66" i="4"/>
  <c r="BM66" i="4" s="1"/>
  <c r="F251" i="5"/>
  <c r="BD223" i="4"/>
  <c r="BM223" i="4" s="1"/>
  <c r="F150" i="5"/>
  <c r="BD122" i="4"/>
  <c r="BM122" i="4" s="1"/>
  <c r="F220" i="5"/>
  <c r="BD192" i="4"/>
  <c r="BM192" i="4" s="1"/>
  <c r="F416" i="5"/>
  <c r="BD388" i="4"/>
  <c r="BM388" i="4" s="1"/>
  <c r="F420" i="5"/>
  <c r="BD392" i="4"/>
  <c r="BM392" i="4" s="1"/>
  <c r="F418" i="5"/>
  <c r="BD390" i="4"/>
  <c r="BM390" i="4" s="1"/>
  <c r="F87" i="5"/>
  <c r="BD59" i="4"/>
  <c r="BM59" i="4" s="1"/>
  <c r="F155" i="5"/>
  <c r="BD127" i="4"/>
  <c r="BM127" i="4" s="1"/>
  <c r="F243" i="5"/>
  <c r="BD215" i="4"/>
  <c r="BM215" i="4" s="1"/>
  <c r="F319" i="5"/>
  <c r="BD291" i="4"/>
  <c r="BM291" i="4" s="1"/>
  <c r="F273" i="5"/>
  <c r="BD245" i="4"/>
  <c r="BM245" i="4" s="1"/>
  <c r="F169" i="5"/>
  <c r="BD141" i="4"/>
  <c r="BM141" i="4" s="1"/>
  <c r="F39" i="5"/>
  <c r="BD11" i="4"/>
  <c r="BM11" i="4" s="1"/>
  <c r="F181" i="5"/>
  <c r="BD153" i="4"/>
  <c r="BM153" i="4" s="1"/>
  <c r="F156" i="5"/>
  <c r="BD128" i="4"/>
  <c r="BM128" i="4" s="1"/>
  <c r="F345" i="5"/>
  <c r="BD317" i="4"/>
  <c r="BM317" i="4" s="1"/>
  <c r="F230" i="5"/>
  <c r="BD202" i="4"/>
  <c r="BM202" i="4" s="1"/>
  <c r="F111" i="5"/>
  <c r="BD83" i="4"/>
  <c r="BM83" i="4" s="1"/>
  <c r="F144" i="5"/>
  <c r="BD116" i="4"/>
  <c r="BM116" i="4" s="1"/>
  <c r="F246" i="5"/>
  <c r="BD218" i="4"/>
  <c r="BM218" i="4" s="1"/>
  <c r="F271" i="5"/>
  <c r="BD243" i="4"/>
  <c r="BM243" i="4" s="1"/>
  <c r="F161" i="5"/>
  <c r="BD133" i="4"/>
  <c r="BM133" i="4" s="1"/>
  <c r="F174" i="5"/>
  <c r="BD146" i="4"/>
  <c r="BM146" i="4" s="1"/>
  <c r="F187" i="5"/>
  <c r="BD159" i="4"/>
  <c r="BM159" i="4" s="1"/>
  <c r="F124" i="5"/>
  <c r="BD96" i="4"/>
  <c r="BM96" i="4" s="1"/>
  <c r="F331" i="5"/>
  <c r="BD303" i="4"/>
  <c r="BM303" i="4" s="1"/>
  <c r="F115" i="5"/>
  <c r="BD87" i="4"/>
  <c r="BM87" i="4" s="1"/>
  <c r="F215" i="5"/>
  <c r="BD187" i="4"/>
  <c r="BM187" i="4" s="1"/>
  <c r="F317" i="5"/>
  <c r="BD289" i="4"/>
  <c r="BM289" i="4" s="1"/>
  <c r="F226" i="5"/>
  <c r="BD198" i="4"/>
  <c r="BM198" i="4" s="1"/>
  <c r="F114" i="5"/>
  <c r="BD86" i="4"/>
  <c r="BM86" i="4" s="1"/>
  <c r="F318" i="5"/>
  <c r="BD290" i="4"/>
  <c r="BM290" i="4" s="1"/>
  <c r="F70" i="5"/>
  <c r="BD42" i="4"/>
  <c r="BM42" i="4" s="1"/>
  <c r="F339" i="5"/>
  <c r="BD311" i="4"/>
  <c r="BM311" i="4" s="1"/>
  <c r="F386" i="5"/>
  <c r="BD358" i="4"/>
  <c r="BM358" i="4" s="1"/>
  <c r="F95" i="5"/>
  <c r="BD67" i="4"/>
  <c r="BM67" i="4" s="1"/>
  <c r="F240" i="5"/>
  <c r="BD212" i="4"/>
  <c r="BM212" i="4" s="1"/>
  <c r="F121" i="5"/>
  <c r="BD93" i="4"/>
  <c r="BM93" i="4" s="1"/>
  <c r="F139" i="5"/>
  <c r="BD111" i="4"/>
  <c r="BM111" i="4" s="1"/>
  <c r="F258" i="5"/>
  <c r="BD230" i="4"/>
  <c r="BM230" i="4" s="1"/>
  <c r="F113" i="5"/>
  <c r="BD85" i="4"/>
  <c r="BM85" i="4" s="1"/>
  <c r="F134" i="5"/>
  <c r="BD106" i="4"/>
  <c r="BM106" i="4" s="1"/>
  <c r="F77" i="5"/>
  <c r="BD49" i="4"/>
  <c r="BM49" i="4" s="1"/>
  <c r="F50" i="5"/>
  <c r="BD22" i="4"/>
  <c r="BM22" i="4" s="1"/>
  <c r="F234" i="5"/>
  <c r="BD206" i="4"/>
  <c r="BM206" i="4" s="1"/>
  <c r="F252" i="5"/>
  <c r="BD224" i="4"/>
  <c r="BM224" i="4" s="1"/>
  <c r="F197" i="5"/>
  <c r="BD169" i="4"/>
  <c r="BM169" i="4" s="1"/>
  <c r="F66" i="5"/>
  <c r="BD38" i="4"/>
  <c r="BM38" i="4" s="1"/>
  <c r="F376" i="5"/>
  <c r="BD348" i="4"/>
  <c r="BM348" i="4" s="1"/>
  <c r="F89" i="5"/>
  <c r="BD61" i="4"/>
  <c r="BM61" i="4" s="1"/>
  <c r="F231" i="5"/>
  <c r="BD203" i="4"/>
  <c r="BM203" i="4" s="1"/>
  <c r="F412" i="5"/>
  <c r="BD384" i="4"/>
  <c r="BM384" i="4" s="1"/>
  <c r="F373" i="5"/>
  <c r="BD345" i="4"/>
  <c r="BM345" i="4" s="1"/>
  <c r="F154" i="5"/>
  <c r="BD126" i="4"/>
  <c r="BM126" i="4" s="1"/>
  <c r="F268" i="5"/>
  <c r="BD240" i="4"/>
  <c r="BM240" i="4" s="1"/>
  <c r="F65" i="5"/>
  <c r="BD37" i="4"/>
  <c r="BM37" i="4" s="1"/>
  <c r="F244" i="5"/>
  <c r="BD216" i="4"/>
  <c r="BM216" i="4" s="1"/>
  <c r="F346" i="5"/>
  <c r="BD318" i="4"/>
  <c r="BM318" i="4" s="1"/>
  <c r="F199" i="5"/>
  <c r="BD171" i="4"/>
  <c r="BM171" i="4" s="1"/>
  <c r="F378" i="5"/>
  <c r="BD350" i="4"/>
  <c r="BM350" i="4" s="1"/>
  <c r="F405" i="5"/>
  <c r="BD377" i="4"/>
  <c r="BM377" i="4" s="1"/>
  <c r="F162" i="5"/>
  <c r="BD134" i="4"/>
  <c r="BM134" i="4" s="1"/>
  <c r="F202" i="5"/>
  <c r="BD174" i="4"/>
  <c r="BM174" i="4" s="1"/>
  <c r="F392" i="5"/>
  <c r="BD364" i="4"/>
  <c r="BM364" i="4" s="1"/>
  <c r="F40" i="5"/>
  <c r="BD12" i="4"/>
  <c r="BM12" i="4" s="1"/>
  <c r="F158" i="5"/>
  <c r="BD130" i="4"/>
  <c r="BM130" i="4" s="1"/>
  <c r="F308" i="5"/>
  <c r="BD280" i="4"/>
  <c r="BM280" i="4" s="1"/>
  <c r="F54" i="5"/>
  <c r="BD26" i="4"/>
  <c r="BM26" i="4" s="1"/>
  <c r="F84" i="5"/>
  <c r="BD56" i="4"/>
  <c r="BM56" i="4" s="1"/>
  <c r="F276" i="5"/>
  <c r="BD248" i="4"/>
  <c r="BM248" i="4" s="1"/>
  <c r="F344" i="5"/>
  <c r="BD316" i="4"/>
  <c r="BM316" i="4" s="1"/>
  <c r="F421" i="5"/>
  <c r="BD393" i="4"/>
  <c r="BM393" i="4" s="1"/>
  <c r="F254" i="5"/>
  <c r="BD226" i="4"/>
  <c r="BM226" i="4" s="1"/>
  <c r="F41" i="5"/>
  <c r="BD13" i="4"/>
  <c r="BM13" i="4" s="1"/>
  <c r="F385" i="5"/>
  <c r="BD357" i="4"/>
  <c r="BM357" i="4" s="1"/>
  <c r="F367" i="5"/>
  <c r="BD339" i="4"/>
  <c r="BM339" i="4" s="1"/>
  <c r="F118" i="5"/>
  <c r="BD90" i="4"/>
  <c r="BM90" i="4" s="1"/>
  <c r="F63" i="5"/>
  <c r="BD35" i="4"/>
  <c r="BM35" i="4" s="1"/>
  <c r="F99" i="5"/>
  <c r="BD71" i="4"/>
  <c r="BM71" i="4" s="1"/>
  <c r="F399" i="5"/>
  <c r="BD371" i="4"/>
  <c r="BM371" i="4" s="1"/>
  <c r="F299" i="5"/>
  <c r="BD271" i="4"/>
  <c r="BM271" i="4" s="1"/>
  <c r="F394" i="5"/>
  <c r="BD366" i="4"/>
  <c r="BM366" i="4" s="1"/>
  <c r="F79" i="5"/>
  <c r="BD51" i="4"/>
  <c r="BM51" i="4" s="1"/>
  <c r="F76" i="5"/>
  <c r="BD48" i="4"/>
  <c r="BM48" i="4" s="1"/>
  <c r="F410" i="5"/>
  <c r="BD382" i="4"/>
  <c r="BM382" i="4" s="1"/>
  <c r="F160" i="5"/>
  <c r="BD132" i="4"/>
  <c r="BM132" i="4" s="1"/>
  <c r="F242" i="5"/>
  <c r="BD214" i="4"/>
  <c r="BM214" i="4" s="1"/>
  <c r="F68" i="5"/>
  <c r="BD40" i="4"/>
  <c r="BM40" i="4" s="1"/>
  <c r="F92" i="5"/>
  <c r="BD64" i="4"/>
  <c r="BM64" i="4" s="1"/>
  <c r="F315" i="5"/>
  <c r="BD287" i="4"/>
  <c r="BM287" i="4" s="1"/>
  <c r="F159" i="5"/>
  <c r="BD131" i="4"/>
  <c r="BM131" i="4" s="1"/>
  <c r="F414" i="5"/>
  <c r="BD386" i="4"/>
  <c r="BM386" i="4" s="1"/>
  <c r="F272" i="5"/>
  <c r="BD244" i="4"/>
  <c r="BM244" i="4" s="1"/>
  <c r="F88" i="5"/>
  <c r="BD60" i="4"/>
  <c r="BM60" i="4" s="1"/>
  <c r="F136" i="5"/>
  <c r="BD108" i="4"/>
  <c r="BM108" i="4" s="1"/>
  <c r="F178" i="5"/>
  <c r="BD150" i="4"/>
  <c r="BM150" i="4" s="1"/>
  <c r="F152" i="5"/>
  <c r="BD124" i="4"/>
  <c r="BM124" i="4" s="1"/>
  <c r="F135" i="5"/>
  <c r="BD107" i="4"/>
  <c r="BM107" i="4" s="1"/>
  <c r="F329" i="5"/>
  <c r="BD301" i="4"/>
  <c r="BM301" i="4" s="1"/>
  <c r="F224" i="5"/>
  <c r="BD196" i="4"/>
  <c r="BM196" i="4" s="1"/>
  <c r="F232" i="5"/>
  <c r="BD204" i="4"/>
  <c r="BM204" i="4" s="1"/>
  <c r="F382" i="5"/>
  <c r="BD354" i="4"/>
  <c r="BM354" i="4" s="1"/>
  <c r="F81" i="5"/>
  <c r="BD53" i="4"/>
  <c r="BM53" i="4" s="1"/>
  <c r="F216" i="5"/>
  <c r="BD188" i="4"/>
  <c r="BM188" i="4" s="1"/>
  <c r="F304" i="5"/>
  <c r="BD276" i="4"/>
  <c r="BM276" i="4" s="1"/>
  <c r="F348" i="5"/>
  <c r="BD320" i="4"/>
  <c r="BM320" i="4" s="1"/>
  <c r="F341" i="5"/>
  <c r="BD313" i="4"/>
  <c r="BM313" i="4" s="1"/>
  <c r="F338" i="5"/>
  <c r="BD310" i="4"/>
  <c r="BM310" i="4" s="1"/>
  <c r="F71" i="5"/>
  <c r="BD43" i="4"/>
  <c r="BM43" i="4" s="1"/>
  <c r="F183" i="5"/>
  <c r="BD155" i="4"/>
  <c r="BM155" i="4" s="1"/>
  <c r="F105" i="5"/>
  <c r="BD77" i="4"/>
  <c r="BM77" i="4" s="1"/>
  <c r="F102" i="5"/>
  <c r="BD74" i="4"/>
  <c r="BM74" i="4" s="1"/>
  <c r="F311" i="5"/>
  <c r="BD283" i="4"/>
  <c r="BM283" i="4" s="1"/>
  <c r="F225" i="5"/>
  <c r="BD197" i="4"/>
  <c r="BM197" i="4" s="1"/>
  <c r="F357" i="5"/>
  <c r="BD329" i="4"/>
  <c r="BM329" i="4" s="1"/>
  <c r="F180" i="5"/>
  <c r="BD152" i="4"/>
  <c r="BM152" i="4" s="1"/>
  <c r="F295" i="5"/>
  <c r="BD267" i="4"/>
  <c r="BM267" i="4" s="1"/>
  <c r="F322" i="5"/>
  <c r="BD294" i="4"/>
  <c r="BM294" i="4" s="1"/>
  <c r="F209" i="5"/>
  <c r="BD181" i="4"/>
  <c r="BM181" i="4" s="1"/>
  <c r="F262" i="5"/>
  <c r="BD234" i="4"/>
  <c r="BM234" i="4" s="1"/>
  <c r="F46" i="5"/>
  <c r="BD18" i="4"/>
  <c r="BM18" i="4" s="1"/>
  <c r="F165" i="5"/>
  <c r="BD137" i="4"/>
  <c r="BM137" i="4" s="1"/>
  <c r="F53" i="5"/>
  <c r="BD25" i="4"/>
  <c r="BM25" i="4" s="1"/>
  <c r="F137" i="5"/>
  <c r="BD109" i="4"/>
  <c r="BM109" i="4" s="1"/>
  <c r="F167" i="5"/>
  <c r="BD139" i="4"/>
  <c r="BM139" i="4" s="1"/>
  <c r="F321" i="5"/>
  <c r="BD293" i="4"/>
  <c r="BM293" i="4" s="1"/>
  <c r="F30" i="5"/>
  <c r="BD2" i="4"/>
  <c r="BM2" i="4" s="1"/>
  <c r="F343" i="5"/>
  <c r="BD315" i="4"/>
  <c r="BM315" i="4" s="1"/>
  <c r="F280" i="5"/>
  <c r="BD252" i="4"/>
  <c r="BM252" i="4" s="1"/>
  <c r="F205" i="5"/>
  <c r="BD177" i="4"/>
  <c r="BM177" i="4" s="1"/>
  <c r="F173" i="5"/>
  <c r="BD145" i="4"/>
  <c r="BM145" i="4" s="1"/>
  <c r="F222" i="5"/>
  <c r="BD194" i="4"/>
  <c r="BM194" i="4" s="1"/>
  <c r="F182" i="5"/>
  <c r="BD154" i="4"/>
  <c r="BM154" i="4" s="1"/>
  <c r="F287" i="5"/>
  <c r="BD259" i="4"/>
  <c r="BM259" i="4" s="1"/>
  <c r="F404" i="5"/>
  <c r="BD376" i="4"/>
  <c r="BM376" i="4" s="1"/>
  <c r="F207" i="5"/>
  <c r="BD179" i="4"/>
  <c r="BM179" i="4" s="1"/>
  <c r="F170" i="5"/>
  <c r="BD142" i="4"/>
  <c r="BM142" i="4" s="1"/>
  <c r="F358" i="5"/>
  <c r="BD330" i="4"/>
  <c r="BM330" i="4" s="1"/>
  <c r="F355" i="5"/>
  <c r="BD327" i="4"/>
  <c r="BM327" i="4" s="1"/>
  <c r="F127" i="5"/>
  <c r="BD99" i="4"/>
  <c r="BM99" i="4" s="1"/>
  <c r="F194" i="5"/>
  <c r="BD166" i="4"/>
  <c r="BM166" i="4" s="1"/>
  <c r="F342" i="5"/>
  <c r="BD314" i="4"/>
  <c r="BM314" i="4" s="1"/>
  <c r="F52" i="5"/>
  <c r="BD24" i="4"/>
  <c r="BM24" i="4" s="1"/>
  <c r="F48" i="5"/>
  <c r="BD20" i="4"/>
  <c r="BM20" i="4" s="1"/>
  <c r="F387" i="5"/>
  <c r="BD359" i="4"/>
  <c r="BM359" i="4" s="1"/>
  <c r="F190" i="5"/>
  <c r="BD162" i="4"/>
  <c r="BM162" i="4" s="1"/>
  <c r="F333" i="5"/>
  <c r="BD305" i="4"/>
  <c r="BM305" i="4" s="1"/>
  <c r="F327" i="5"/>
  <c r="BD299" i="4"/>
  <c r="BM299" i="4" s="1"/>
  <c r="F146" i="5"/>
  <c r="BD118" i="4"/>
  <c r="BM118" i="4" s="1"/>
  <c r="F381" i="5"/>
  <c r="BD353" i="4"/>
  <c r="BM353" i="4" s="1"/>
  <c r="F171" i="5"/>
  <c r="BD143" i="4"/>
  <c r="BM143" i="4" s="1"/>
  <c r="F422" i="5"/>
  <c r="BD394" i="4"/>
  <c r="BM394" i="4" s="1"/>
  <c r="F419" i="5"/>
  <c r="BD391" i="4"/>
  <c r="BM391" i="4" s="1"/>
  <c r="F32" i="5"/>
  <c r="BD4" i="4"/>
  <c r="BM4" i="4" s="1"/>
  <c r="F185" i="5"/>
  <c r="BD157" i="4"/>
  <c r="BM157" i="4" s="1"/>
  <c r="F64" i="5"/>
  <c r="BD36" i="4"/>
  <c r="BM36" i="4" s="1"/>
  <c r="F120" i="5"/>
  <c r="BD92" i="4"/>
  <c r="BM92" i="4" s="1"/>
  <c r="F368" i="5"/>
  <c r="BD340" i="4"/>
  <c r="BM340" i="4" s="1"/>
  <c r="F138" i="5"/>
  <c r="BD110" i="4"/>
  <c r="BM110" i="4" s="1"/>
  <c r="F213" i="5"/>
  <c r="BD185" i="4"/>
  <c r="BM185" i="4" s="1"/>
  <c r="F131" i="5"/>
  <c r="BD103" i="4"/>
  <c r="BM103" i="4" s="1"/>
  <c r="F122" i="5"/>
  <c r="BD94" i="4"/>
  <c r="BM94" i="4" s="1"/>
  <c r="F147" i="5"/>
  <c r="BD119" i="4"/>
  <c r="BM119" i="4" s="1"/>
  <c r="F90" i="5"/>
  <c r="BD62" i="4"/>
  <c r="BM62" i="4" s="1"/>
  <c r="F233" i="5"/>
  <c r="BD205" i="4"/>
  <c r="BM205" i="4" s="1"/>
  <c r="F406" i="5"/>
  <c r="BD378" i="4"/>
  <c r="BM378" i="4" s="1"/>
  <c r="F402" i="5"/>
  <c r="BD374" i="4"/>
  <c r="BM374" i="4" s="1"/>
  <c r="F388" i="5"/>
  <c r="BD360" i="4"/>
  <c r="BM360" i="4" s="1"/>
  <c r="F380" i="5"/>
  <c r="BD352" i="4"/>
  <c r="BM352" i="4" s="1"/>
  <c r="BM221" i="4" l="1"/>
  <c r="BN2" i="4"/>
  <c r="G380" i="5"/>
  <c r="BN352" i="4"/>
  <c r="G147" i="5"/>
  <c r="BN119" i="4"/>
  <c r="G120" i="5"/>
  <c r="BN92" i="4"/>
  <c r="G171" i="5"/>
  <c r="BN143" i="4"/>
  <c r="G387" i="5"/>
  <c r="BN359" i="4"/>
  <c r="G355" i="5"/>
  <c r="BN327" i="4"/>
  <c r="G182" i="5"/>
  <c r="BN154" i="4"/>
  <c r="G46" i="5"/>
  <c r="BN18" i="4"/>
  <c r="G388" i="5"/>
  <c r="BN360" i="4"/>
  <c r="G90" i="5"/>
  <c r="BN62" i="4"/>
  <c r="G213" i="5"/>
  <c r="BN185" i="4"/>
  <c r="G64" i="5"/>
  <c r="BN36" i="4"/>
  <c r="G348" i="5"/>
  <c r="BN320" i="4"/>
  <c r="G382" i="5"/>
  <c r="BN354" i="4"/>
  <c r="G135" i="5"/>
  <c r="BN107" i="4"/>
  <c r="G88" i="5"/>
  <c r="BN60" i="4"/>
  <c r="G160" i="5"/>
  <c r="BN132" i="4"/>
  <c r="G394" i="5"/>
  <c r="BN366" i="4"/>
  <c r="G367" i="5"/>
  <c r="BN339" i="4"/>
  <c r="G421" i="5"/>
  <c r="BN393" i="4"/>
  <c r="G54" i="5"/>
  <c r="BN26" i="4"/>
  <c r="G392" i="5"/>
  <c r="BN364" i="4"/>
  <c r="G378" i="5"/>
  <c r="BN350" i="4"/>
  <c r="G65" i="5"/>
  <c r="BN37" i="4"/>
  <c r="G66" i="5"/>
  <c r="BN38" i="4"/>
  <c r="G134" i="5"/>
  <c r="BN106" i="4"/>
  <c r="G121" i="5"/>
  <c r="BN93" i="4"/>
  <c r="G339" i="5"/>
  <c r="BN311" i="4"/>
  <c r="G226" i="5"/>
  <c r="BN198" i="4"/>
  <c r="G331" i="5"/>
  <c r="BN303" i="4"/>
  <c r="G161" i="5"/>
  <c r="BN133" i="4"/>
  <c r="G111" i="5"/>
  <c r="BN83" i="4"/>
  <c r="G181" i="5"/>
  <c r="BN153" i="4"/>
  <c r="G319" i="5"/>
  <c r="BN291" i="4"/>
  <c r="G418" i="5"/>
  <c r="BN390" i="4"/>
  <c r="G94" i="5"/>
  <c r="BN66" i="4"/>
  <c r="G61" i="5"/>
  <c r="BN33" i="4"/>
  <c r="G364" i="5"/>
  <c r="BN336" i="4"/>
  <c r="G379" i="5"/>
  <c r="BN351" i="4"/>
  <c r="G203" i="5"/>
  <c r="BN175" i="4"/>
  <c r="G288" i="5"/>
  <c r="BN260" i="4"/>
  <c r="G298" i="5"/>
  <c r="BN270" i="4"/>
  <c r="G269" i="5"/>
  <c r="BN241" i="4"/>
  <c r="G279" i="5"/>
  <c r="BN251" i="4"/>
  <c r="G217" i="5"/>
  <c r="BN189" i="4"/>
  <c r="G128" i="5"/>
  <c r="BN100" i="4"/>
  <c r="G123" i="5"/>
  <c r="BN95" i="4"/>
  <c r="G125" i="5"/>
  <c r="BN97" i="4"/>
  <c r="G100" i="5"/>
  <c r="BN72" i="4"/>
  <c r="G411" i="5"/>
  <c r="BN383" i="4"/>
  <c r="G306" i="5"/>
  <c r="BN278" i="4"/>
  <c r="G43" i="5"/>
  <c r="BN15" i="4"/>
  <c r="G325" i="5"/>
  <c r="BN297" i="4"/>
  <c r="G56" i="5"/>
  <c r="BN28" i="4"/>
  <c r="G192" i="5"/>
  <c r="BN164" i="4"/>
  <c r="G401" i="5"/>
  <c r="BN373" i="4"/>
  <c r="G334" i="5"/>
  <c r="BN306" i="4"/>
  <c r="G374" i="5"/>
  <c r="BN346" i="4"/>
  <c r="G210" i="5"/>
  <c r="BN182" i="4"/>
  <c r="G413" i="5"/>
  <c r="BN385" i="4"/>
  <c r="G212" i="5"/>
  <c r="BN184" i="4"/>
  <c r="G326" i="5"/>
  <c r="BN298" i="4"/>
  <c r="G274" i="5"/>
  <c r="BN246" i="4"/>
  <c r="G354" i="5"/>
  <c r="BN326" i="4"/>
  <c r="G176" i="5"/>
  <c r="BN148" i="4"/>
  <c r="G119" i="5"/>
  <c r="BN91" i="4"/>
  <c r="G69" i="5"/>
  <c r="BN41" i="4"/>
  <c r="G168" i="5"/>
  <c r="BN140" i="4"/>
  <c r="G267" i="5"/>
  <c r="BN239" i="4"/>
  <c r="G130" i="5"/>
  <c r="BN102" i="4"/>
  <c r="G320" i="5"/>
  <c r="BN292" i="4"/>
  <c r="G337" i="5"/>
  <c r="BN309" i="4"/>
  <c r="G211" i="5"/>
  <c r="BN183" i="4"/>
  <c r="G74" i="5"/>
  <c r="BN46" i="4"/>
  <c r="G233" i="5"/>
  <c r="BN205" i="4"/>
  <c r="G138" i="5"/>
  <c r="BN110" i="4"/>
  <c r="G419" i="5"/>
  <c r="BN391" i="4"/>
  <c r="G333" i="5"/>
  <c r="BN305" i="4"/>
  <c r="G194" i="5"/>
  <c r="BN166" i="4"/>
  <c r="G404" i="5"/>
  <c r="BN376" i="4"/>
  <c r="G280" i="5"/>
  <c r="BN252" i="4"/>
  <c r="G53" i="5"/>
  <c r="BN25" i="4"/>
  <c r="G295" i="5"/>
  <c r="BN267" i="4"/>
  <c r="G406" i="5"/>
  <c r="BN378" i="4"/>
  <c r="G122" i="5"/>
  <c r="BN94" i="4"/>
  <c r="G368" i="5"/>
  <c r="BN340" i="4"/>
  <c r="G32" i="5"/>
  <c r="BN4" i="4"/>
  <c r="G422" i="5"/>
  <c r="BN394" i="4"/>
  <c r="G381" i="5"/>
  <c r="BN353" i="4"/>
  <c r="G327" i="5"/>
  <c r="BN299" i="4"/>
  <c r="G190" i="5"/>
  <c r="BN162" i="4"/>
  <c r="G48" i="5"/>
  <c r="BN20" i="4"/>
  <c r="G342" i="5"/>
  <c r="BN314" i="4"/>
  <c r="G127" i="5"/>
  <c r="BN99" i="4"/>
  <c r="G358" i="5"/>
  <c r="BN330" i="4"/>
  <c r="G207" i="5"/>
  <c r="BN179" i="4"/>
  <c r="G287" i="5"/>
  <c r="BN259" i="4"/>
  <c r="G222" i="5"/>
  <c r="BN194" i="4"/>
  <c r="G205" i="5"/>
  <c r="BN177" i="4"/>
  <c r="G343" i="5"/>
  <c r="BN315" i="4"/>
  <c r="G321" i="5"/>
  <c r="BN293" i="4"/>
  <c r="G137" i="5"/>
  <c r="BN109" i="4"/>
  <c r="G165" i="5"/>
  <c r="BN137" i="4"/>
  <c r="G262" i="5"/>
  <c r="BN234" i="4"/>
  <c r="G322" i="5"/>
  <c r="BN294" i="4"/>
  <c r="G180" i="5"/>
  <c r="BN152" i="4"/>
  <c r="G225" i="5"/>
  <c r="BN197" i="4"/>
  <c r="G102" i="5"/>
  <c r="BN74" i="4"/>
  <c r="G183" i="5"/>
  <c r="BN155" i="4"/>
  <c r="G338" i="5"/>
  <c r="BN310" i="4"/>
  <c r="G216" i="5"/>
  <c r="BN188" i="4"/>
  <c r="G224" i="5"/>
  <c r="BN196" i="4"/>
  <c r="G178" i="5"/>
  <c r="BN150" i="4"/>
  <c r="G414" i="5"/>
  <c r="BN386" i="4"/>
  <c r="G315" i="5"/>
  <c r="BN287" i="4"/>
  <c r="G68" i="5"/>
  <c r="BN40" i="4"/>
  <c r="G76" i="5"/>
  <c r="BN48" i="4"/>
  <c r="G399" i="5"/>
  <c r="BN371" i="4"/>
  <c r="G63" i="5"/>
  <c r="BN35" i="4"/>
  <c r="G41" i="5"/>
  <c r="BN13" i="4"/>
  <c r="G276" i="5"/>
  <c r="BN248" i="4"/>
  <c r="G158" i="5"/>
  <c r="BN130" i="4"/>
  <c r="G162" i="5"/>
  <c r="BN134" i="4"/>
  <c r="G346" i="5"/>
  <c r="BN318" i="4"/>
  <c r="G154" i="5"/>
  <c r="BN126" i="4"/>
  <c r="G412" i="5"/>
  <c r="BN384" i="4"/>
  <c r="G89" i="5"/>
  <c r="BN61" i="4"/>
  <c r="G252" i="5"/>
  <c r="BN224" i="4"/>
  <c r="G50" i="5"/>
  <c r="BN22" i="4"/>
  <c r="G258" i="5"/>
  <c r="BN230" i="4"/>
  <c r="G95" i="5"/>
  <c r="BN67" i="4"/>
  <c r="G318" i="5"/>
  <c r="BN290" i="4"/>
  <c r="G215" i="5"/>
  <c r="BN187" i="4"/>
  <c r="G187" i="5"/>
  <c r="BN159" i="4"/>
  <c r="G246" i="5"/>
  <c r="BN218" i="4"/>
  <c r="G345" i="5"/>
  <c r="BN317" i="4"/>
  <c r="G169" i="5"/>
  <c r="BN141" i="4"/>
  <c r="G155" i="5"/>
  <c r="BN127" i="4"/>
  <c r="G416" i="5"/>
  <c r="BN388" i="4"/>
  <c r="G150" i="5"/>
  <c r="BN122" i="4"/>
  <c r="G256" i="5"/>
  <c r="BN228" i="4"/>
  <c r="G259" i="5"/>
  <c r="BN231" i="4"/>
  <c r="G163" i="5"/>
  <c r="BN135" i="4"/>
  <c r="G60" i="5"/>
  <c r="BN32" i="4"/>
  <c r="G247" i="5"/>
  <c r="BN219" i="4"/>
  <c r="G335" i="5"/>
  <c r="BN307" i="4"/>
  <c r="G117" i="5"/>
  <c r="BN89" i="4"/>
  <c r="G351" i="5"/>
  <c r="BN323" i="4"/>
  <c r="G324" i="5"/>
  <c r="BN296" i="4"/>
  <c r="G177" i="5"/>
  <c r="BN149" i="4"/>
  <c r="G301" i="5"/>
  <c r="BN273" i="4"/>
  <c r="G62" i="5"/>
  <c r="BN34" i="4"/>
  <c r="G375" i="5"/>
  <c r="BN347" i="4"/>
  <c r="G219" i="5"/>
  <c r="BN191" i="4"/>
  <c r="G175" i="5"/>
  <c r="BN147" i="4"/>
  <c r="G330" i="5"/>
  <c r="BN302" i="4"/>
  <c r="G107" i="5"/>
  <c r="BN79" i="4"/>
  <c r="G310" i="5"/>
  <c r="BN282" i="4"/>
  <c r="G255" i="5"/>
  <c r="BN227" i="4"/>
  <c r="G188" i="5"/>
  <c r="BN160" i="4"/>
  <c r="G296" i="5"/>
  <c r="BN268" i="4"/>
  <c r="G371" i="5"/>
  <c r="BN343" i="4"/>
  <c r="G96" i="5"/>
  <c r="BN68" i="4"/>
  <c r="G340" i="5"/>
  <c r="BN312" i="4"/>
  <c r="G235" i="5"/>
  <c r="BN207" i="4"/>
  <c r="G45" i="5"/>
  <c r="BN17" i="4"/>
  <c r="G417" i="5"/>
  <c r="BN389" i="4"/>
  <c r="G396" i="5"/>
  <c r="BN368" i="4"/>
  <c r="G275" i="5"/>
  <c r="BN247" i="4"/>
  <c r="G263" i="5"/>
  <c r="BN235" i="4"/>
  <c r="G42" i="5"/>
  <c r="BN14" i="4"/>
  <c r="G238" i="5"/>
  <c r="BN210" i="4"/>
  <c r="G347" i="5"/>
  <c r="BN319" i="4"/>
  <c r="G151" i="5"/>
  <c r="BN123" i="4"/>
  <c r="G204" i="5"/>
  <c r="BN176" i="4"/>
  <c r="G307" i="5"/>
  <c r="BN279" i="4"/>
  <c r="G313" i="5"/>
  <c r="BN285" i="4"/>
  <c r="G36" i="5"/>
  <c r="BN8" i="4"/>
  <c r="G149" i="5"/>
  <c r="BN121" i="4"/>
  <c r="G407" i="5"/>
  <c r="BN379" i="4"/>
  <c r="G221" i="5"/>
  <c r="BN193" i="4"/>
  <c r="G278" i="5"/>
  <c r="BN250" i="4"/>
  <c r="G257" i="5"/>
  <c r="BN229" i="4"/>
  <c r="G35" i="5"/>
  <c r="BN7" i="4"/>
  <c r="G140" i="5"/>
  <c r="BN112" i="4"/>
  <c r="G362" i="5"/>
  <c r="BN334" i="4"/>
  <c r="G201" i="5"/>
  <c r="BN173" i="4"/>
  <c r="G285" i="5"/>
  <c r="BN257" i="4"/>
  <c r="G157" i="5"/>
  <c r="BN129" i="4"/>
  <c r="G145" i="5"/>
  <c r="BN117" i="4"/>
  <c r="G86" i="5"/>
  <c r="BN58" i="4"/>
  <c r="G372" i="5"/>
  <c r="BN344" i="4"/>
  <c r="G253" i="5"/>
  <c r="BN225" i="4"/>
  <c r="G363" i="5"/>
  <c r="BN335" i="4"/>
  <c r="G132" i="5"/>
  <c r="BN104" i="4"/>
  <c r="G223" i="5"/>
  <c r="BN195" i="4"/>
  <c r="G110" i="5"/>
  <c r="BN82" i="4"/>
  <c r="G402" i="5"/>
  <c r="BN374" i="4"/>
  <c r="G131" i="5"/>
  <c r="BN103" i="4"/>
  <c r="G185" i="5"/>
  <c r="BN157" i="4"/>
  <c r="G146" i="5"/>
  <c r="BN118" i="4"/>
  <c r="G52" i="5"/>
  <c r="BN24" i="4"/>
  <c r="G170" i="5"/>
  <c r="BN142" i="4"/>
  <c r="G173" i="5"/>
  <c r="BN145" i="4"/>
  <c r="G167" i="5"/>
  <c r="BN139" i="4"/>
  <c r="G209" i="5"/>
  <c r="BN181" i="4"/>
  <c r="G357" i="5"/>
  <c r="BN329" i="4"/>
  <c r="G311" i="5"/>
  <c r="BN283" i="4"/>
  <c r="G105" i="5"/>
  <c r="BN77" i="4"/>
  <c r="G71" i="5"/>
  <c r="BN43" i="4"/>
  <c r="G341" i="5"/>
  <c r="BN313" i="4"/>
  <c r="G304" i="5"/>
  <c r="BN276" i="4"/>
  <c r="G81" i="5"/>
  <c r="BN53" i="4"/>
  <c r="G232" i="5"/>
  <c r="BN204" i="4"/>
  <c r="G329" i="5"/>
  <c r="BN301" i="4"/>
  <c r="G152" i="5"/>
  <c r="BN124" i="4"/>
  <c r="G136" i="5"/>
  <c r="BN108" i="4"/>
  <c r="G272" i="5"/>
  <c r="BN244" i="4"/>
  <c r="G159" i="5"/>
  <c r="BN131" i="4"/>
  <c r="G92" i="5"/>
  <c r="BN64" i="4"/>
  <c r="G242" i="5"/>
  <c r="BN214" i="4"/>
  <c r="G410" i="5"/>
  <c r="BN382" i="4"/>
  <c r="G79" i="5"/>
  <c r="BN51" i="4"/>
  <c r="G299" i="5"/>
  <c r="BN271" i="4"/>
  <c r="G99" i="5"/>
  <c r="BN71" i="4"/>
  <c r="G118" i="5"/>
  <c r="BN90" i="4"/>
  <c r="G385" i="5"/>
  <c r="BN357" i="4"/>
  <c r="G254" i="5"/>
  <c r="BN226" i="4"/>
  <c r="G344" i="5"/>
  <c r="BN316" i="4"/>
  <c r="G84" i="5"/>
  <c r="BN56" i="4"/>
  <c r="G308" i="5"/>
  <c r="BN280" i="4"/>
  <c r="G40" i="5"/>
  <c r="BN12" i="4"/>
  <c r="G202" i="5"/>
  <c r="BN174" i="4"/>
  <c r="G405" i="5"/>
  <c r="BN377" i="4"/>
  <c r="G199" i="5"/>
  <c r="BN171" i="4"/>
  <c r="G244" i="5"/>
  <c r="BN216" i="4"/>
  <c r="G268" i="5"/>
  <c r="BN240" i="4"/>
  <c r="G373" i="5"/>
  <c r="BN345" i="4"/>
  <c r="G231" i="5"/>
  <c r="BN203" i="4"/>
  <c r="G197" i="5"/>
  <c r="BN169" i="4"/>
  <c r="G77" i="5"/>
  <c r="BN49" i="4"/>
  <c r="G139" i="5"/>
  <c r="BN111" i="4"/>
  <c r="G386" i="5"/>
  <c r="BN358" i="4"/>
  <c r="G114" i="5"/>
  <c r="BN86" i="4"/>
  <c r="G115" i="5"/>
  <c r="BN87" i="4"/>
  <c r="G124" i="5"/>
  <c r="BN96" i="4"/>
  <c r="G271" i="5"/>
  <c r="BN243" i="4"/>
  <c r="G144" i="5"/>
  <c r="BN116" i="4"/>
  <c r="G230" i="5"/>
  <c r="BN202" i="4"/>
  <c r="G156" i="5"/>
  <c r="BN128" i="4"/>
  <c r="G39" i="5"/>
  <c r="BN11" i="4"/>
  <c r="G273" i="5"/>
  <c r="BN245" i="4"/>
  <c r="G243" i="5"/>
  <c r="BN215" i="4"/>
  <c r="G87" i="5"/>
  <c r="BN59" i="4"/>
  <c r="G420" i="5"/>
  <c r="BN392" i="4"/>
  <c r="G220" i="5"/>
  <c r="BN192" i="4"/>
  <c r="G251" i="5"/>
  <c r="BN223" i="4"/>
  <c r="G206" i="5"/>
  <c r="BN178" i="4"/>
  <c r="G283" i="5"/>
  <c r="BN255" i="4"/>
  <c r="G332" i="5"/>
  <c r="BN304" i="4"/>
  <c r="G286" i="5"/>
  <c r="BN258" i="4"/>
  <c r="G303" i="5"/>
  <c r="BN275" i="4"/>
  <c r="G266" i="5"/>
  <c r="BN238" i="4"/>
  <c r="G83" i="5"/>
  <c r="BN55" i="4"/>
  <c r="G248" i="5"/>
  <c r="BN220" i="4"/>
  <c r="G200" i="5"/>
  <c r="BN172" i="4"/>
  <c r="G44" i="5"/>
  <c r="BN16" i="4"/>
  <c r="G34" i="5"/>
  <c r="BN6" i="4"/>
  <c r="G141" i="5"/>
  <c r="BN113" i="4"/>
  <c r="G227" i="5"/>
  <c r="BN199" i="4"/>
  <c r="G55" i="5"/>
  <c r="BN27" i="4"/>
  <c r="G195" i="5"/>
  <c r="BN167" i="4"/>
  <c r="G58" i="5"/>
  <c r="BN30" i="4"/>
  <c r="G73" i="5"/>
  <c r="BN45" i="4"/>
  <c r="G328" i="5"/>
  <c r="BN300" i="4"/>
  <c r="G370" i="5"/>
  <c r="BN342" i="4"/>
  <c r="G403" i="5"/>
  <c r="BN375" i="4"/>
  <c r="G302" i="5"/>
  <c r="BN274" i="4"/>
  <c r="G350" i="5"/>
  <c r="BN322" i="4"/>
  <c r="G72" i="5"/>
  <c r="BN44" i="4"/>
  <c r="G148" i="5"/>
  <c r="BN120" i="4"/>
  <c r="G352" i="5"/>
  <c r="BN324" i="4"/>
  <c r="G359" i="5"/>
  <c r="BN331" i="4"/>
  <c r="G179" i="5"/>
  <c r="BN151" i="4"/>
  <c r="G261" i="5"/>
  <c r="BN233" i="4"/>
  <c r="G142" i="5"/>
  <c r="BN114" i="4"/>
  <c r="G91" i="5"/>
  <c r="BN63" i="4"/>
  <c r="G305" i="5"/>
  <c r="BN277" i="4"/>
  <c r="G366" i="5"/>
  <c r="BN338" i="4"/>
  <c r="G228" i="5"/>
  <c r="BN200" i="4"/>
  <c r="G265" i="5"/>
  <c r="BN237" i="4"/>
  <c r="G93" i="5"/>
  <c r="BN65" i="4"/>
  <c r="G129" i="5"/>
  <c r="BN101" i="4"/>
  <c r="G218" i="5"/>
  <c r="BN190" i="4"/>
  <c r="G289" i="5"/>
  <c r="BN261" i="4"/>
  <c r="G193" i="5"/>
  <c r="BN165" i="4"/>
  <c r="G353" i="5"/>
  <c r="BN325" i="4"/>
  <c r="G415" i="5"/>
  <c r="BN387" i="4"/>
  <c r="G264" i="5"/>
  <c r="BN236" i="4"/>
  <c r="G384" i="5"/>
  <c r="BN356" i="4"/>
  <c r="G57" i="5"/>
  <c r="BN29" i="4"/>
  <c r="G38" i="5"/>
  <c r="BN10" i="4"/>
  <c r="G294" i="5"/>
  <c r="BN266" i="4"/>
  <c r="G260" i="5"/>
  <c r="BN232" i="4"/>
  <c r="G97" i="5"/>
  <c r="BN69" i="4"/>
  <c r="G33" i="5"/>
  <c r="BN5" i="4"/>
  <c r="G229" i="5"/>
  <c r="BN201" i="4"/>
  <c r="G389" i="5"/>
  <c r="BN361" i="4"/>
  <c r="G297" i="5"/>
  <c r="BN269" i="4"/>
  <c r="G82" i="5"/>
  <c r="BN54" i="4"/>
  <c r="G293" i="5"/>
  <c r="BN265" i="4"/>
  <c r="G186" i="5"/>
  <c r="BN158" i="4"/>
  <c r="G390" i="5"/>
  <c r="BN362" i="4"/>
  <c r="G277" i="5"/>
  <c r="BN249" i="4"/>
  <c r="G116" i="5"/>
  <c r="BN88" i="4"/>
  <c r="G323" i="5"/>
  <c r="BN295" i="4"/>
  <c r="G191" i="5"/>
  <c r="BN163" i="4"/>
  <c r="G361" i="5"/>
  <c r="BN333" i="4"/>
  <c r="G241" i="5"/>
  <c r="BN213" i="4"/>
  <c r="G237" i="5"/>
  <c r="BN209" i="4"/>
  <c r="G208" i="5"/>
  <c r="BN180" i="4"/>
  <c r="G409" i="5"/>
  <c r="BN381" i="4"/>
  <c r="G75" i="5"/>
  <c r="BN47" i="4"/>
  <c r="G300" i="5"/>
  <c r="BN272" i="4"/>
  <c r="G312" i="5"/>
  <c r="BN284" i="4"/>
  <c r="G369" i="5"/>
  <c r="BN341" i="4"/>
  <c r="G376" i="5"/>
  <c r="BN348" i="4"/>
  <c r="G234" i="5"/>
  <c r="BN206" i="4"/>
  <c r="G113" i="5"/>
  <c r="BN85" i="4"/>
  <c r="G240" i="5"/>
  <c r="BN212" i="4"/>
  <c r="G70" i="5"/>
  <c r="BN42" i="4"/>
  <c r="G317" i="5"/>
  <c r="BN289" i="4"/>
  <c r="G174" i="5"/>
  <c r="BN146" i="4"/>
  <c r="G236" i="5"/>
  <c r="BN208" i="4"/>
  <c r="G336" i="5"/>
  <c r="BN308" i="4"/>
  <c r="G291" i="5"/>
  <c r="BN263" i="4"/>
  <c r="G360" i="5"/>
  <c r="BN332" i="4"/>
  <c r="G270" i="5"/>
  <c r="BN242" i="4"/>
  <c r="G59" i="5"/>
  <c r="BN31" i="4"/>
  <c r="G108" i="5"/>
  <c r="BN80" i="4"/>
  <c r="G31" i="5"/>
  <c r="BN3" i="4"/>
  <c r="G78" i="5"/>
  <c r="BN50" i="4"/>
  <c r="G316" i="5"/>
  <c r="BN288" i="4"/>
  <c r="G239" i="5"/>
  <c r="BN211" i="4"/>
  <c r="G349" i="5"/>
  <c r="BN321" i="4"/>
  <c r="G395" i="5"/>
  <c r="BN367" i="4"/>
  <c r="G109" i="5"/>
  <c r="BN81" i="4"/>
  <c r="G281" i="5"/>
  <c r="BN253" i="4"/>
  <c r="G356" i="5"/>
  <c r="BN328" i="4"/>
  <c r="G51" i="5"/>
  <c r="BN23" i="4"/>
  <c r="G98" i="5"/>
  <c r="BN70" i="4"/>
  <c r="G284" i="5"/>
  <c r="BN256" i="4"/>
  <c r="G377" i="5"/>
  <c r="BN349" i="4"/>
  <c r="G189" i="5"/>
  <c r="BN161" i="4"/>
  <c r="G133" i="5"/>
  <c r="BN105" i="4"/>
  <c r="G67" i="5"/>
  <c r="BN39" i="4"/>
  <c r="G314" i="5"/>
  <c r="BN286" i="4"/>
  <c r="G103" i="5"/>
  <c r="BN75" i="4"/>
  <c r="G196" i="5"/>
  <c r="BN168" i="4"/>
  <c r="G166" i="5"/>
  <c r="BN138" i="4"/>
  <c r="G249" i="5"/>
  <c r="BN221" i="4"/>
  <c r="BE341" i="4"/>
  <c r="H369" i="5" s="1"/>
  <c r="BE378" i="4"/>
  <c r="H406" i="5" s="1"/>
  <c r="BE185" i="4"/>
  <c r="H213" i="5" s="1"/>
  <c r="BE394" i="4"/>
  <c r="H422" i="5" s="1"/>
  <c r="BE162" i="4"/>
  <c r="H190" i="5" s="1"/>
  <c r="BE330" i="4"/>
  <c r="H358" i="5" s="1"/>
  <c r="BE194" i="4"/>
  <c r="H222" i="5" s="1"/>
  <c r="BE293" i="4"/>
  <c r="H321" i="5" s="1"/>
  <c r="BE234" i="4"/>
  <c r="H262" i="5" s="1"/>
  <c r="BE197" i="4"/>
  <c r="H225" i="5" s="1"/>
  <c r="BE320" i="4"/>
  <c r="H348" i="5" s="1"/>
  <c r="BE196" i="4"/>
  <c r="H224" i="5" s="1"/>
  <c r="BE60" i="4"/>
  <c r="H88" i="5" s="1"/>
  <c r="BE132" i="4"/>
  <c r="H160" i="5" s="1"/>
  <c r="BE371" i="4"/>
  <c r="H399" i="5" s="1"/>
  <c r="BE13" i="4"/>
  <c r="H41" i="5" s="1"/>
  <c r="BE26" i="4"/>
  <c r="H54" i="5" s="1"/>
  <c r="BE134" i="4"/>
  <c r="H162" i="5" s="1"/>
  <c r="BE318" i="4"/>
  <c r="H346" i="5" s="1"/>
  <c r="BE37" i="4"/>
  <c r="H65" i="5" s="1"/>
  <c r="BE126" i="4"/>
  <c r="H154" i="5" s="1"/>
  <c r="BE61" i="4"/>
  <c r="H89" i="5" s="1"/>
  <c r="BE106" i="4"/>
  <c r="H134" i="5" s="1"/>
  <c r="BE290" i="4"/>
  <c r="H318" i="5" s="1"/>
  <c r="BE141" i="4"/>
  <c r="H169" i="5" s="1"/>
  <c r="BE291" i="4"/>
  <c r="H319" i="5" s="1"/>
  <c r="BE127" i="4"/>
  <c r="H155" i="5" s="1"/>
  <c r="BE390" i="4"/>
  <c r="H418" i="5" s="1"/>
  <c r="BE388" i="4"/>
  <c r="H416" i="5" s="1"/>
  <c r="BE122" i="4"/>
  <c r="H150" i="5" s="1"/>
  <c r="BE66" i="4"/>
  <c r="H94" i="5" s="1"/>
  <c r="BE228" i="4"/>
  <c r="H256" i="5" s="1"/>
  <c r="BE231" i="4"/>
  <c r="H259" i="5" s="1"/>
  <c r="BE135" i="4"/>
  <c r="H163" i="5" s="1"/>
  <c r="BE33" i="4"/>
  <c r="H61" i="5" s="1"/>
  <c r="BE336" i="4"/>
  <c r="H364" i="5" s="1"/>
  <c r="BE32" i="4"/>
  <c r="H60" i="5" s="1"/>
  <c r="BE351" i="4"/>
  <c r="H379" i="5" s="1"/>
  <c r="BE219" i="4"/>
  <c r="H247" i="5" s="1"/>
  <c r="BE175" i="4"/>
  <c r="H203" i="5" s="1"/>
  <c r="BE307" i="4"/>
  <c r="H335" i="5" s="1"/>
  <c r="BE260" i="4"/>
  <c r="H288" i="5" s="1"/>
  <c r="BE89" i="4"/>
  <c r="H117" i="5" s="1"/>
  <c r="BE270" i="4"/>
  <c r="H298" i="5" s="1"/>
  <c r="BE323" i="4"/>
  <c r="H351" i="5" s="1"/>
  <c r="BE296" i="4"/>
  <c r="H324" i="5" s="1"/>
  <c r="BE149" i="4"/>
  <c r="H177" i="5" s="1"/>
  <c r="BE273" i="4"/>
  <c r="H301" i="5" s="1"/>
  <c r="BE241" i="4"/>
  <c r="H269" i="5" s="1"/>
  <c r="BE34" i="4"/>
  <c r="H62" i="5" s="1"/>
  <c r="BE251" i="4"/>
  <c r="H279" i="5" s="1"/>
  <c r="BE347" i="4"/>
  <c r="H375" i="5" s="1"/>
  <c r="BE189" i="4"/>
  <c r="H217" i="5" s="1"/>
  <c r="BE191" i="4"/>
  <c r="H219" i="5" s="1"/>
  <c r="BE147" i="4"/>
  <c r="H175" i="5" s="1"/>
  <c r="BE302" i="4"/>
  <c r="H330" i="5" s="1"/>
  <c r="BE100" i="4"/>
  <c r="H128" i="5" s="1"/>
  <c r="BE79" i="4"/>
  <c r="H107" i="5" s="1"/>
  <c r="BE95" i="4"/>
  <c r="H123" i="5" s="1"/>
  <c r="BE282" i="4"/>
  <c r="H310" i="5" s="1"/>
  <c r="BE97" i="4"/>
  <c r="H125" i="5" s="1"/>
  <c r="BE227" i="4"/>
  <c r="H255" i="5" s="1"/>
  <c r="BE72" i="4"/>
  <c r="H100" i="5" s="1"/>
  <c r="BE160" i="4"/>
  <c r="H188" i="5" s="1"/>
  <c r="BE383" i="4"/>
  <c r="H411" i="5" s="1"/>
  <c r="BE268" i="4"/>
  <c r="H296" i="5" s="1"/>
  <c r="BE343" i="4"/>
  <c r="H371" i="5" s="1"/>
  <c r="BE278" i="4"/>
  <c r="H306" i="5" s="1"/>
  <c r="BE68" i="4"/>
  <c r="H96" i="5" s="1"/>
  <c r="BE312" i="4"/>
  <c r="H340" i="5" s="1"/>
  <c r="BE207" i="4"/>
  <c r="H235" i="5" s="1"/>
  <c r="BE17" i="4"/>
  <c r="H45" i="5" s="1"/>
  <c r="BE15" i="4"/>
  <c r="H43" i="5" s="1"/>
  <c r="BE389" i="4"/>
  <c r="H417" i="5" s="1"/>
  <c r="BE297" i="4"/>
  <c r="H325" i="5" s="1"/>
  <c r="BE368" i="4"/>
  <c r="H396" i="5" s="1"/>
  <c r="BE247" i="4"/>
  <c r="H275" i="5" s="1"/>
  <c r="BE235" i="4"/>
  <c r="H263" i="5" s="1"/>
  <c r="BE14" i="4"/>
  <c r="H42" i="5" s="1"/>
  <c r="BE210" i="4"/>
  <c r="H238" i="5" s="1"/>
  <c r="BE28" i="4"/>
  <c r="H56" i="5" s="1"/>
  <c r="BE319" i="4"/>
  <c r="H347" i="5" s="1"/>
  <c r="BE164" i="4"/>
  <c r="H192" i="5" s="1"/>
  <c r="BE123" i="4"/>
  <c r="H151" i="5" s="1"/>
  <c r="BE373" i="4"/>
  <c r="H401" i="5" s="1"/>
  <c r="BE176" i="4"/>
  <c r="H204" i="5" s="1"/>
  <c r="BE306" i="4"/>
  <c r="H334" i="5" s="1"/>
  <c r="BE279" i="4"/>
  <c r="H307" i="5" s="1"/>
  <c r="BE346" i="4"/>
  <c r="H374" i="5" s="1"/>
  <c r="BE285" i="4"/>
  <c r="H313" i="5" s="1"/>
  <c r="BE182" i="4"/>
  <c r="H210" i="5" s="1"/>
  <c r="BE8" i="4"/>
  <c r="H36" i="5" s="1"/>
  <c r="BE121" i="4"/>
  <c r="H149" i="5" s="1"/>
  <c r="BE379" i="4"/>
  <c r="H407" i="5" s="1"/>
  <c r="BE385" i="4"/>
  <c r="H413" i="5" s="1"/>
  <c r="BE193" i="4"/>
  <c r="H221" i="5" s="1"/>
  <c r="BE184" i="4"/>
  <c r="H212" i="5" s="1"/>
  <c r="BE250" i="4"/>
  <c r="H278" i="5" s="1"/>
  <c r="BE298" i="4"/>
  <c r="H326" i="5" s="1"/>
  <c r="BE229" i="4"/>
  <c r="H257" i="5" s="1"/>
  <c r="BE7" i="4"/>
  <c r="H35" i="5" s="1"/>
  <c r="BE112" i="4"/>
  <c r="H140" i="5" s="1"/>
  <c r="BE334" i="4"/>
  <c r="H362" i="5" s="1"/>
  <c r="BE246" i="4"/>
  <c r="H274" i="5" s="1"/>
  <c r="BE173" i="4"/>
  <c r="H201" i="5" s="1"/>
  <c r="BE326" i="4"/>
  <c r="H354" i="5" s="1"/>
  <c r="BE257" i="4"/>
  <c r="H285" i="5" s="1"/>
  <c r="BE148" i="4"/>
  <c r="H176" i="5" s="1"/>
  <c r="BE129" i="4"/>
  <c r="H157" i="5" s="1"/>
  <c r="BE91" i="4"/>
  <c r="H119" i="5" s="1"/>
  <c r="BE117" i="4"/>
  <c r="H145" i="5" s="1"/>
  <c r="BE41" i="4"/>
  <c r="H69" i="5" s="1"/>
  <c r="BE58" i="4"/>
  <c r="H86" i="5" s="1"/>
  <c r="BE140" i="4"/>
  <c r="H168" i="5" s="1"/>
  <c r="BE344" i="4"/>
  <c r="H372" i="5" s="1"/>
  <c r="BE239" i="4"/>
  <c r="H267" i="5" s="1"/>
  <c r="BE225" i="4"/>
  <c r="H253" i="5" s="1"/>
  <c r="BE335" i="4"/>
  <c r="H363" i="5" s="1"/>
  <c r="BE104" i="4"/>
  <c r="H132" i="5" s="1"/>
  <c r="BE102" i="4"/>
  <c r="H130" i="5" s="1"/>
  <c r="BE195" i="4"/>
  <c r="H223" i="5" s="1"/>
  <c r="BE292" i="4"/>
  <c r="H320" i="5" s="1"/>
  <c r="BE309" i="4"/>
  <c r="H337" i="5" s="1"/>
  <c r="BE82" i="4"/>
  <c r="H110" i="5" s="1"/>
  <c r="BE183" i="4"/>
  <c r="H211" i="5" s="1"/>
  <c r="BE46" i="4"/>
  <c r="H74" i="5" s="1"/>
  <c r="BE360" i="4"/>
  <c r="H388" i="5" s="1"/>
  <c r="BE94" i="4"/>
  <c r="H122" i="5" s="1"/>
  <c r="BE36" i="4"/>
  <c r="H64" i="5" s="1"/>
  <c r="BE353" i="4"/>
  <c r="H381" i="5" s="1"/>
  <c r="BE20" i="4"/>
  <c r="H48" i="5" s="1"/>
  <c r="BE99" i="4"/>
  <c r="H127" i="5" s="1"/>
  <c r="BE259" i="4"/>
  <c r="H287" i="5" s="1"/>
  <c r="BE315" i="4"/>
  <c r="H343" i="5" s="1"/>
  <c r="BE109" i="4"/>
  <c r="H137" i="5" s="1"/>
  <c r="BE294" i="4"/>
  <c r="H322" i="5" s="1"/>
  <c r="BE74" i="4"/>
  <c r="H102" i="5" s="1"/>
  <c r="BE155" i="4"/>
  <c r="H183" i="5" s="1"/>
  <c r="BE188" i="4"/>
  <c r="H216" i="5" s="1"/>
  <c r="BE107" i="4"/>
  <c r="H135" i="5" s="1"/>
  <c r="BE287" i="4"/>
  <c r="H315" i="5" s="1"/>
  <c r="BE48" i="4"/>
  <c r="H76" i="5" s="1"/>
  <c r="BE339" i="4"/>
  <c r="H367" i="5" s="1"/>
  <c r="BE248" i="4"/>
  <c r="H276" i="5" s="1"/>
  <c r="BE130" i="4"/>
  <c r="H158" i="5" s="1"/>
  <c r="BE224" i="4"/>
  <c r="H252" i="5" s="1"/>
  <c r="BE93" i="4"/>
  <c r="H121" i="5" s="1"/>
  <c r="BE67" i="4"/>
  <c r="H95" i="5" s="1"/>
  <c r="BE187" i="4"/>
  <c r="H215" i="5" s="1"/>
  <c r="BE303" i="4"/>
  <c r="H331" i="5" s="1"/>
  <c r="BE218" i="4"/>
  <c r="H246" i="5" s="1"/>
  <c r="BE317" i="4"/>
  <c r="H345" i="5" s="1"/>
  <c r="BE352" i="4"/>
  <c r="H380" i="5" s="1"/>
  <c r="BE205" i="4"/>
  <c r="H233" i="5" s="1"/>
  <c r="BE119" i="4"/>
  <c r="H147" i="5" s="1"/>
  <c r="BE110" i="4"/>
  <c r="H138" i="5" s="1"/>
  <c r="BE391" i="4"/>
  <c r="H419" i="5" s="1"/>
  <c r="BE118" i="4"/>
  <c r="H146" i="5" s="1"/>
  <c r="BE359" i="4"/>
  <c r="H387" i="5" s="1"/>
  <c r="BE24" i="4"/>
  <c r="H52" i="5" s="1"/>
  <c r="BE327" i="4"/>
  <c r="H355" i="5" s="1"/>
  <c r="BE376" i="4"/>
  <c r="H404" i="5" s="1"/>
  <c r="BE145" i="4"/>
  <c r="H173" i="5" s="1"/>
  <c r="G30" i="5"/>
  <c r="BE2" i="4"/>
  <c r="H30" i="5" s="1"/>
  <c r="BE139" i="4"/>
  <c r="H167" i="5" s="1"/>
  <c r="BE181" i="4"/>
  <c r="H209" i="5" s="1"/>
  <c r="BE329" i="4"/>
  <c r="H357" i="5" s="1"/>
  <c r="BE77" i="4"/>
  <c r="H105" i="5" s="1"/>
  <c r="BE43" i="4"/>
  <c r="H71" i="5" s="1"/>
  <c r="BE53" i="4"/>
  <c r="H81" i="5" s="1"/>
  <c r="BE301" i="4"/>
  <c r="H329" i="5" s="1"/>
  <c r="BE124" i="4"/>
  <c r="H152" i="5" s="1"/>
  <c r="BE244" i="4"/>
  <c r="H272" i="5" s="1"/>
  <c r="BE131" i="4"/>
  <c r="H159" i="5" s="1"/>
  <c r="BE214" i="4"/>
  <c r="H242" i="5" s="1"/>
  <c r="BE51" i="4"/>
  <c r="H79" i="5" s="1"/>
  <c r="BE271" i="4"/>
  <c r="H299" i="5" s="1"/>
  <c r="BE357" i="4"/>
  <c r="H385" i="5" s="1"/>
  <c r="BE316" i="4"/>
  <c r="H344" i="5" s="1"/>
  <c r="BE56" i="4"/>
  <c r="H84" i="5" s="1"/>
  <c r="BE174" i="4"/>
  <c r="H202" i="5" s="1"/>
  <c r="BE216" i="4"/>
  <c r="H244" i="5" s="1"/>
  <c r="BE345" i="4"/>
  <c r="H373" i="5" s="1"/>
  <c r="BE169" i="4"/>
  <c r="H197" i="5" s="1"/>
  <c r="BE85" i="4"/>
  <c r="H113" i="5" s="1"/>
  <c r="BE146" i="4"/>
  <c r="H174" i="5" s="1"/>
  <c r="BE116" i="4"/>
  <c r="H144" i="5" s="1"/>
  <c r="BE304" i="4"/>
  <c r="H332" i="5" s="1"/>
  <c r="BE275" i="4"/>
  <c r="H303" i="5" s="1"/>
  <c r="BE238" i="4"/>
  <c r="H266" i="5" s="1"/>
  <c r="BE55" i="4"/>
  <c r="H83" i="5" s="1"/>
  <c r="BE220" i="4"/>
  <c r="H248" i="5" s="1"/>
  <c r="BE172" i="4"/>
  <c r="H200" i="5" s="1"/>
  <c r="BE6" i="4"/>
  <c r="H34" i="5" s="1"/>
  <c r="BE113" i="4"/>
  <c r="H141" i="5" s="1"/>
  <c r="BE199" i="4"/>
  <c r="H227" i="5" s="1"/>
  <c r="BE3" i="4"/>
  <c r="H31" i="5" s="1"/>
  <c r="BE167" i="4"/>
  <c r="H195" i="5" s="1"/>
  <c r="BE45" i="4"/>
  <c r="H73" i="5" s="1"/>
  <c r="BE342" i="4"/>
  <c r="H370" i="5" s="1"/>
  <c r="BE274" i="4"/>
  <c r="H302" i="5" s="1"/>
  <c r="BE322" i="4"/>
  <c r="H350" i="5" s="1"/>
  <c r="BE321" i="4"/>
  <c r="H349" i="5" s="1"/>
  <c r="BE120" i="4"/>
  <c r="H148" i="5" s="1"/>
  <c r="BE324" i="4"/>
  <c r="H352" i="5" s="1"/>
  <c r="BE81" i="4"/>
  <c r="H109" i="5" s="1"/>
  <c r="BE253" i="4"/>
  <c r="H281" i="5" s="1"/>
  <c r="BE114" i="4"/>
  <c r="H142" i="5" s="1"/>
  <c r="BE277" i="4"/>
  <c r="H305" i="5" s="1"/>
  <c r="BE328" i="4"/>
  <c r="H356" i="5" s="1"/>
  <c r="BE237" i="4"/>
  <c r="H265" i="5" s="1"/>
  <c r="BE65" i="4"/>
  <c r="H93" i="5" s="1"/>
  <c r="BE23" i="4"/>
  <c r="H51" i="5" s="1"/>
  <c r="BE101" i="4"/>
  <c r="H129" i="5" s="1"/>
  <c r="BE70" i="4"/>
  <c r="H98" i="5" s="1"/>
  <c r="BE190" i="4"/>
  <c r="H218" i="5" s="1"/>
  <c r="BE256" i="4"/>
  <c r="H284" i="5" s="1"/>
  <c r="BE349" i="4"/>
  <c r="H377" i="5" s="1"/>
  <c r="BE165" i="4"/>
  <c r="H193" i="5" s="1"/>
  <c r="BE161" i="4"/>
  <c r="H189" i="5" s="1"/>
  <c r="BE325" i="4"/>
  <c r="H353" i="5" s="1"/>
  <c r="BE105" i="4"/>
  <c r="H133" i="5" s="1"/>
  <c r="BE387" i="4"/>
  <c r="H415" i="5" s="1"/>
  <c r="BE39" i="4"/>
  <c r="H67" i="5" s="1"/>
  <c r="BE236" i="4"/>
  <c r="H264" i="5" s="1"/>
  <c r="BE356" i="4"/>
  <c r="H384" i="5" s="1"/>
  <c r="BE29" i="4"/>
  <c r="H57" i="5" s="1"/>
  <c r="BE10" i="4"/>
  <c r="H38" i="5" s="1"/>
  <c r="BE266" i="4"/>
  <c r="H294" i="5" s="1"/>
  <c r="BE232" i="4"/>
  <c r="H260" i="5" s="1"/>
  <c r="BE69" i="4"/>
  <c r="H97" i="5" s="1"/>
  <c r="BE286" i="4"/>
  <c r="H314" i="5" s="1"/>
  <c r="BE5" i="4"/>
  <c r="H33" i="5" s="1"/>
  <c r="BE75" i="4"/>
  <c r="H103" i="5" s="1"/>
  <c r="BE201" i="4"/>
  <c r="H229" i="5" s="1"/>
  <c r="BE168" i="4"/>
  <c r="H196" i="5" s="1"/>
  <c r="BE361" i="4"/>
  <c r="H389" i="5" s="1"/>
  <c r="BE269" i="4"/>
  <c r="H297" i="5" s="1"/>
  <c r="BE138" i="4"/>
  <c r="H166" i="5" s="1"/>
  <c r="BE54" i="4"/>
  <c r="H82" i="5" s="1"/>
  <c r="BE265" i="4"/>
  <c r="H293" i="5" s="1"/>
  <c r="BE158" i="4"/>
  <c r="H186" i="5" s="1"/>
  <c r="BE362" i="4"/>
  <c r="H390" i="5" s="1"/>
  <c r="BE249" i="4"/>
  <c r="H277" i="5" s="1"/>
  <c r="BE88" i="4"/>
  <c r="H116" i="5" s="1"/>
  <c r="BE295" i="4"/>
  <c r="H323" i="5" s="1"/>
  <c r="BE163" i="4"/>
  <c r="H191" i="5" s="1"/>
  <c r="BE333" i="4"/>
  <c r="H361" i="5" s="1"/>
  <c r="BE213" i="4"/>
  <c r="H241" i="5" s="1"/>
  <c r="BE209" i="4"/>
  <c r="H237" i="5" s="1"/>
  <c r="BE180" i="4"/>
  <c r="H208" i="5" s="1"/>
  <c r="BE381" i="4"/>
  <c r="H409" i="5" s="1"/>
  <c r="BE47" i="4"/>
  <c r="H75" i="5" s="1"/>
  <c r="BE272" i="4"/>
  <c r="H300" i="5" s="1"/>
  <c r="BE284" i="4"/>
  <c r="H312" i="5" s="1"/>
  <c r="BE62" i="4"/>
  <c r="H90" i="5" s="1"/>
  <c r="BE340" i="4"/>
  <c r="H368" i="5" s="1"/>
  <c r="BE4" i="4"/>
  <c r="H32" i="5" s="1"/>
  <c r="BE299" i="4"/>
  <c r="H327" i="5" s="1"/>
  <c r="BE314" i="4"/>
  <c r="H342" i="5" s="1"/>
  <c r="BE179" i="4"/>
  <c r="H207" i="5" s="1"/>
  <c r="BE177" i="4"/>
  <c r="H205" i="5" s="1"/>
  <c r="BE137" i="4"/>
  <c r="H165" i="5" s="1"/>
  <c r="BE152" i="4"/>
  <c r="H180" i="5" s="1"/>
  <c r="BE310" i="4"/>
  <c r="H338" i="5" s="1"/>
  <c r="BE354" i="4"/>
  <c r="H382" i="5" s="1"/>
  <c r="BE150" i="4"/>
  <c r="H178" i="5" s="1"/>
  <c r="BE386" i="4"/>
  <c r="H414" i="5" s="1"/>
  <c r="BE40" i="4"/>
  <c r="H68" i="5" s="1"/>
  <c r="BE366" i="4"/>
  <c r="H394" i="5" s="1"/>
  <c r="BE35" i="4"/>
  <c r="H63" i="5" s="1"/>
  <c r="BE393" i="4"/>
  <c r="H421" i="5" s="1"/>
  <c r="BE364" i="4"/>
  <c r="H392" i="5" s="1"/>
  <c r="BE350" i="4"/>
  <c r="H378" i="5" s="1"/>
  <c r="BE384" i="4"/>
  <c r="H412" i="5" s="1"/>
  <c r="BE38" i="4"/>
  <c r="H66" i="5" s="1"/>
  <c r="BE22" i="4"/>
  <c r="H50" i="5" s="1"/>
  <c r="BE230" i="4"/>
  <c r="H258" i="5" s="1"/>
  <c r="BE311" i="4"/>
  <c r="H339" i="5" s="1"/>
  <c r="BE198" i="4"/>
  <c r="H226" i="5" s="1"/>
  <c r="BE159" i="4"/>
  <c r="H187" i="5" s="1"/>
  <c r="BE133" i="4"/>
  <c r="H161" i="5" s="1"/>
  <c r="BE83" i="4"/>
  <c r="H111" i="5" s="1"/>
  <c r="BE153" i="4"/>
  <c r="H181" i="5" s="1"/>
  <c r="BE374" i="4"/>
  <c r="H402" i="5" s="1"/>
  <c r="BE103" i="4"/>
  <c r="H131" i="5" s="1"/>
  <c r="BE92" i="4"/>
  <c r="H120" i="5" s="1"/>
  <c r="BE157" i="4"/>
  <c r="H185" i="5" s="1"/>
  <c r="BE143" i="4"/>
  <c r="H171" i="5" s="1"/>
  <c r="BE305" i="4"/>
  <c r="H333" i="5" s="1"/>
  <c r="BE166" i="4"/>
  <c r="H194" i="5" s="1"/>
  <c r="BE142" i="4"/>
  <c r="H170" i="5" s="1"/>
  <c r="BE154" i="4"/>
  <c r="H182" i="5" s="1"/>
  <c r="BE252" i="4"/>
  <c r="H280" i="5" s="1"/>
  <c r="BE25" i="4"/>
  <c r="H53" i="5" s="1"/>
  <c r="BE18" i="4"/>
  <c r="H46" i="5" s="1"/>
  <c r="BE267" i="4"/>
  <c r="H295" i="5" s="1"/>
  <c r="BE283" i="4"/>
  <c r="H311" i="5" s="1"/>
  <c r="BE313" i="4"/>
  <c r="H341" i="5" s="1"/>
  <c r="BE276" i="4"/>
  <c r="H304" i="5" s="1"/>
  <c r="BE204" i="4"/>
  <c r="H232" i="5" s="1"/>
  <c r="BE108" i="4"/>
  <c r="H136" i="5" s="1"/>
  <c r="BE64" i="4"/>
  <c r="H92" i="5" s="1"/>
  <c r="BE382" i="4"/>
  <c r="H410" i="5" s="1"/>
  <c r="BE71" i="4"/>
  <c r="H99" i="5" s="1"/>
  <c r="BE90" i="4"/>
  <c r="H118" i="5" s="1"/>
  <c r="BE226" i="4"/>
  <c r="H254" i="5" s="1"/>
  <c r="BE280" i="4"/>
  <c r="H308" i="5" s="1"/>
  <c r="BE12" i="4"/>
  <c r="H40" i="5" s="1"/>
  <c r="BE377" i="4"/>
  <c r="H405" i="5" s="1"/>
  <c r="BE171" i="4"/>
  <c r="H199" i="5" s="1"/>
  <c r="BE240" i="4"/>
  <c r="H268" i="5" s="1"/>
  <c r="BE203" i="4"/>
  <c r="H231" i="5" s="1"/>
  <c r="BE348" i="4"/>
  <c r="H376" i="5" s="1"/>
  <c r="BE206" i="4"/>
  <c r="H234" i="5" s="1"/>
  <c r="BE49" i="4"/>
  <c r="H77" i="5" s="1"/>
  <c r="BE111" i="4"/>
  <c r="H139" i="5" s="1"/>
  <c r="BE212" i="4"/>
  <c r="H240" i="5" s="1"/>
  <c r="BE358" i="4"/>
  <c r="H386" i="5" s="1"/>
  <c r="BE42" i="4"/>
  <c r="H70" i="5" s="1"/>
  <c r="BE86" i="4"/>
  <c r="H114" i="5" s="1"/>
  <c r="BE289" i="4"/>
  <c r="H317" i="5" s="1"/>
  <c r="BE87" i="4"/>
  <c r="H115" i="5" s="1"/>
  <c r="BE96" i="4"/>
  <c r="H124" i="5" s="1"/>
  <c r="BE243" i="4"/>
  <c r="H271" i="5" s="1"/>
  <c r="BE202" i="4"/>
  <c r="H230" i="5" s="1"/>
  <c r="BE128" i="4"/>
  <c r="H156" i="5" s="1"/>
  <c r="BE11" i="4"/>
  <c r="H39" i="5" s="1"/>
  <c r="BE245" i="4"/>
  <c r="H273" i="5" s="1"/>
  <c r="BE215" i="4"/>
  <c r="H243" i="5" s="1"/>
  <c r="BE59" i="4"/>
  <c r="H87" i="5" s="1"/>
  <c r="BE392" i="4"/>
  <c r="H420" i="5" s="1"/>
  <c r="BE192" i="4"/>
  <c r="H220" i="5" s="1"/>
  <c r="BE223" i="4"/>
  <c r="H251" i="5" s="1"/>
  <c r="BE178" i="4"/>
  <c r="H206" i="5" s="1"/>
  <c r="BE255" i="4"/>
  <c r="H283" i="5" s="1"/>
  <c r="BE258" i="4"/>
  <c r="H286" i="5" s="1"/>
  <c r="BE208" i="4"/>
  <c r="H236" i="5" s="1"/>
  <c r="BE308" i="4"/>
  <c r="H336" i="5" s="1"/>
  <c r="BE263" i="4"/>
  <c r="H291" i="5" s="1"/>
  <c r="BE332" i="4"/>
  <c r="H360" i="5" s="1"/>
  <c r="BE242" i="4"/>
  <c r="H270" i="5" s="1"/>
  <c r="BE16" i="4"/>
  <c r="H44" i="5" s="1"/>
  <c r="BE31" i="4"/>
  <c r="H59" i="5" s="1"/>
  <c r="BE80" i="4"/>
  <c r="H108" i="5" s="1"/>
  <c r="BE27" i="4"/>
  <c r="H55" i="5" s="1"/>
  <c r="BE30" i="4"/>
  <c r="H58" i="5" s="1"/>
  <c r="BE300" i="4"/>
  <c r="H328" i="5" s="1"/>
  <c r="BE375" i="4"/>
  <c r="H403" i="5" s="1"/>
  <c r="BE50" i="4"/>
  <c r="H78" i="5" s="1"/>
  <c r="BE288" i="4"/>
  <c r="H316" i="5" s="1"/>
  <c r="BE211" i="4"/>
  <c r="H239" i="5" s="1"/>
  <c r="BE44" i="4"/>
  <c r="H72" i="5" s="1"/>
  <c r="BE367" i="4"/>
  <c r="H395" i="5" s="1"/>
  <c r="BE331" i="4"/>
  <c r="H359" i="5" s="1"/>
  <c r="BE151" i="4"/>
  <c r="H179" i="5" s="1"/>
  <c r="BE233" i="4"/>
  <c r="H261" i="5" s="1"/>
  <c r="BE63" i="4"/>
  <c r="H91" i="5" s="1"/>
  <c r="BE338" i="4"/>
  <c r="H366" i="5" s="1"/>
  <c r="BE200" i="4"/>
  <c r="H228" i="5" s="1"/>
  <c r="BE261" i="4"/>
  <c r="H289" i="5" s="1"/>
  <c r="BO8" i="4" l="1"/>
  <c r="BP8" i="4" s="1"/>
  <c r="BS8" i="4" s="1"/>
  <c r="BO287" i="4"/>
  <c r="BP287" i="4" s="1"/>
  <c r="BO31" i="4"/>
  <c r="BP31" i="4" s="1"/>
  <c r="BO271" i="4"/>
  <c r="BP271" i="4" s="1"/>
  <c r="BO15" i="4"/>
  <c r="BP15" i="4" s="1"/>
  <c r="BO255" i="4"/>
  <c r="BP255" i="4" s="1"/>
  <c r="BO391" i="4"/>
  <c r="BP391" i="4" s="1"/>
  <c r="BO239" i="4"/>
  <c r="BP239" i="4" s="1"/>
  <c r="BO389" i="4"/>
  <c r="BP389" i="4" s="1"/>
  <c r="BO357" i="4"/>
  <c r="BP357" i="4" s="1"/>
  <c r="BO325" i="4"/>
  <c r="BP325" i="4" s="1"/>
  <c r="BO293" i="4"/>
  <c r="BP293" i="4" s="1"/>
  <c r="BO235" i="4"/>
  <c r="BP235" i="4" s="1"/>
  <c r="BO171" i="4"/>
  <c r="BP171" i="4" s="1"/>
  <c r="BO107" i="4"/>
  <c r="BP107" i="4" s="1"/>
  <c r="BO43" i="4"/>
  <c r="BP43" i="4" s="1"/>
  <c r="BO387" i="4"/>
  <c r="BP387" i="4" s="1"/>
  <c r="BO355" i="4"/>
  <c r="BP355" i="4" s="1"/>
  <c r="BO323" i="4"/>
  <c r="BP323" i="4" s="1"/>
  <c r="BO291" i="4"/>
  <c r="BP291" i="4" s="1"/>
  <c r="BO231" i="4"/>
  <c r="BP231" i="4" s="1"/>
  <c r="BO167" i="4"/>
  <c r="BP167" i="4" s="1"/>
  <c r="BO103" i="4"/>
  <c r="BP103" i="4" s="1"/>
  <c r="BO39" i="4"/>
  <c r="BP39" i="4" s="1"/>
  <c r="BO385" i="4"/>
  <c r="BP385" i="4" s="1"/>
  <c r="BO353" i="4"/>
  <c r="BP353" i="4" s="1"/>
  <c r="BO321" i="4"/>
  <c r="BP321" i="4" s="1"/>
  <c r="BO289" i="4"/>
  <c r="BP289" i="4" s="1"/>
  <c r="BO227" i="4"/>
  <c r="BP227" i="4" s="1"/>
  <c r="BO163" i="4"/>
  <c r="BP163" i="4" s="1"/>
  <c r="BO99" i="4"/>
  <c r="BP99" i="4" s="1"/>
  <c r="BO35" i="4"/>
  <c r="BP35" i="4" s="1"/>
  <c r="BO386" i="4"/>
  <c r="BP386" i="4" s="1"/>
  <c r="BO370" i="4"/>
  <c r="BP370" i="4" s="1"/>
  <c r="BO354" i="4"/>
  <c r="BP354" i="4" s="1"/>
  <c r="BO338" i="4"/>
  <c r="BP338" i="4" s="1"/>
  <c r="BO322" i="4"/>
  <c r="BP322" i="4" s="1"/>
  <c r="BO306" i="4"/>
  <c r="BP306" i="4" s="1"/>
  <c r="BO290" i="4"/>
  <c r="BP290" i="4" s="1"/>
  <c r="BO274" i="4"/>
  <c r="BP274" i="4" s="1"/>
  <c r="BO258" i="4"/>
  <c r="BP258" i="4" s="1"/>
  <c r="BO242" i="4"/>
  <c r="BP242" i="4" s="1"/>
  <c r="BO226" i="4"/>
  <c r="BP226" i="4" s="1"/>
  <c r="BO210" i="4"/>
  <c r="BP210" i="4" s="1"/>
  <c r="BO194" i="4"/>
  <c r="BP194" i="4" s="1"/>
  <c r="BO178" i="4"/>
  <c r="BP178" i="4" s="1"/>
  <c r="BO162" i="4"/>
  <c r="BP162" i="4" s="1"/>
  <c r="BO146" i="4"/>
  <c r="BP146" i="4" s="1"/>
  <c r="BO130" i="4"/>
  <c r="BP130" i="4" s="1"/>
  <c r="BO114" i="4"/>
  <c r="BP114" i="4" s="1"/>
  <c r="BO98" i="4"/>
  <c r="BP98" i="4" s="1"/>
  <c r="BO82" i="4"/>
  <c r="BP82" i="4" s="1"/>
  <c r="BO66" i="4"/>
  <c r="BP66" i="4" s="1"/>
  <c r="BO50" i="4"/>
  <c r="BP50" i="4" s="1"/>
  <c r="BO34" i="4"/>
  <c r="BP34" i="4" s="1"/>
  <c r="BO18" i="4"/>
  <c r="BP18" i="4" s="1"/>
  <c r="BO285" i="4"/>
  <c r="BP285" i="4" s="1"/>
  <c r="BO269" i="4"/>
  <c r="BP269" i="4" s="1"/>
  <c r="BO253" i="4"/>
  <c r="BP253" i="4" s="1"/>
  <c r="BO237" i="4"/>
  <c r="BP237" i="4" s="1"/>
  <c r="BO221" i="4"/>
  <c r="BP221" i="4" s="1"/>
  <c r="BO205" i="4"/>
  <c r="BP205" i="4" s="1"/>
  <c r="BO189" i="4"/>
  <c r="BP189" i="4" s="1"/>
  <c r="BO173" i="4"/>
  <c r="BP173" i="4" s="1"/>
  <c r="BO157" i="4"/>
  <c r="BP157" i="4" s="1"/>
  <c r="BO141" i="4"/>
  <c r="BP141" i="4" s="1"/>
  <c r="BO125" i="4"/>
  <c r="BP125" i="4" s="1"/>
  <c r="BO109" i="4"/>
  <c r="BP109" i="4" s="1"/>
  <c r="BO93" i="4"/>
  <c r="BP93" i="4" s="1"/>
  <c r="BO77" i="4"/>
  <c r="BP77" i="4" s="1"/>
  <c r="BO61" i="4"/>
  <c r="BP61" i="4" s="1"/>
  <c r="BO45" i="4"/>
  <c r="BP45" i="4" s="1"/>
  <c r="BO29" i="4"/>
  <c r="BP29" i="4" s="1"/>
  <c r="BO13" i="4"/>
  <c r="BP13" i="4" s="1"/>
  <c r="BO388" i="4"/>
  <c r="BP388" i="4" s="1"/>
  <c r="BO372" i="4"/>
  <c r="BP372" i="4" s="1"/>
  <c r="BO356" i="4"/>
  <c r="BP356" i="4" s="1"/>
  <c r="BO340" i="4"/>
  <c r="BP340" i="4" s="1"/>
  <c r="BO324" i="4"/>
  <c r="BP324" i="4" s="1"/>
  <c r="BO308" i="4"/>
  <c r="BP308" i="4" s="1"/>
  <c r="BO292" i="4"/>
  <c r="BP292" i="4" s="1"/>
  <c r="BO276" i="4"/>
  <c r="BP276" i="4" s="1"/>
  <c r="BO260" i="4"/>
  <c r="BP260" i="4" s="1"/>
  <c r="BO244" i="4"/>
  <c r="BP244" i="4" s="1"/>
  <c r="BO228" i="4"/>
  <c r="BP228" i="4" s="1"/>
  <c r="BO212" i="4"/>
  <c r="BP212" i="4" s="1"/>
  <c r="BO196" i="4"/>
  <c r="BP196" i="4" s="1"/>
  <c r="BO180" i="4"/>
  <c r="BP180" i="4" s="1"/>
  <c r="BO164" i="4"/>
  <c r="BP164" i="4" s="1"/>
  <c r="BO148" i="4"/>
  <c r="BP148" i="4" s="1"/>
  <c r="BO132" i="4"/>
  <c r="BP132" i="4" s="1"/>
  <c r="BO116" i="4"/>
  <c r="BP116" i="4" s="1"/>
  <c r="BO100" i="4"/>
  <c r="BP100" i="4" s="1"/>
  <c r="BO84" i="4"/>
  <c r="BP84" i="4" s="1"/>
  <c r="BO68" i="4"/>
  <c r="BP68" i="4" s="1"/>
  <c r="BO52" i="4"/>
  <c r="BP52" i="4" s="1"/>
  <c r="BO36" i="4"/>
  <c r="BP36" i="4" s="1"/>
  <c r="BO20" i="4"/>
  <c r="BP20" i="4" s="1"/>
  <c r="BO4" i="4"/>
  <c r="BP4" i="4" s="1"/>
  <c r="BO383" i="4"/>
  <c r="BP383" i="4" s="1"/>
  <c r="BO223" i="4"/>
  <c r="BP223" i="4" s="1"/>
  <c r="BO375" i="4"/>
  <c r="BP375" i="4" s="1"/>
  <c r="BO207" i="4"/>
  <c r="BP207" i="4" s="1"/>
  <c r="BO367" i="4"/>
  <c r="BP367" i="4" s="1"/>
  <c r="BO191" i="4"/>
  <c r="BP191" i="4" s="1"/>
  <c r="BO359" i="4"/>
  <c r="BP359" i="4" s="1"/>
  <c r="BO175" i="4"/>
  <c r="BP175" i="4" s="1"/>
  <c r="BO381" i="4"/>
  <c r="BP381" i="4" s="1"/>
  <c r="BO349" i="4"/>
  <c r="BP349" i="4" s="1"/>
  <c r="BO317" i="4"/>
  <c r="BP317" i="4" s="1"/>
  <c r="BO283" i="4"/>
  <c r="BP283" i="4" s="1"/>
  <c r="BO219" i="4"/>
  <c r="BP219" i="4" s="1"/>
  <c r="BO155" i="4"/>
  <c r="BP155" i="4" s="1"/>
  <c r="BO91" i="4"/>
  <c r="BP91" i="4" s="1"/>
  <c r="BO27" i="4"/>
  <c r="BP27" i="4" s="1"/>
  <c r="BO379" i="4"/>
  <c r="BP379" i="4" s="1"/>
  <c r="BO347" i="4"/>
  <c r="BP347" i="4" s="1"/>
  <c r="BO315" i="4"/>
  <c r="BP315" i="4" s="1"/>
  <c r="BO279" i="4"/>
  <c r="BP279" i="4" s="1"/>
  <c r="BO215" i="4"/>
  <c r="BP215" i="4" s="1"/>
  <c r="BO151" i="4"/>
  <c r="BP151" i="4" s="1"/>
  <c r="BO87" i="4"/>
  <c r="BP87" i="4" s="1"/>
  <c r="BO23" i="4"/>
  <c r="BP23" i="4" s="1"/>
  <c r="BO377" i="4"/>
  <c r="BP377" i="4" s="1"/>
  <c r="BO345" i="4"/>
  <c r="BP345" i="4" s="1"/>
  <c r="BO313" i="4"/>
  <c r="BP313" i="4" s="1"/>
  <c r="BO275" i="4"/>
  <c r="BP275" i="4" s="1"/>
  <c r="BO211" i="4"/>
  <c r="BP211" i="4" s="1"/>
  <c r="BO147" i="4"/>
  <c r="BP147" i="4" s="1"/>
  <c r="BO83" i="4"/>
  <c r="BP83" i="4" s="1"/>
  <c r="BO19" i="4"/>
  <c r="BP19" i="4" s="1"/>
  <c r="BO382" i="4"/>
  <c r="BP382" i="4" s="1"/>
  <c r="BO366" i="4"/>
  <c r="BP366" i="4" s="1"/>
  <c r="BO350" i="4"/>
  <c r="BP350" i="4" s="1"/>
  <c r="BO334" i="4"/>
  <c r="BP334" i="4" s="1"/>
  <c r="BO318" i="4"/>
  <c r="BP318" i="4" s="1"/>
  <c r="BO302" i="4"/>
  <c r="BP302" i="4" s="1"/>
  <c r="BO286" i="4"/>
  <c r="BP286" i="4" s="1"/>
  <c r="BO270" i="4"/>
  <c r="BP270" i="4" s="1"/>
  <c r="BO254" i="4"/>
  <c r="BP254" i="4" s="1"/>
  <c r="BO238" i="4"/>
  <c r="BP238" i="4" s="1"/>
  <c r="BO222" i="4"/>
  <c r="BP222" i="4" s="1"/>
  <c r="BO206" i="4"/>
  <c r="BP206" i="4" s="1"/>
  <c r="BO190" i="4"/>
  <c r="BP190" i="4" s="1"/>
  <c r="BO174" i="4"/>
  <c r="BP174" i="4" s="1"/>
  <c r="BO158" i="4"/>
  <c r="BP158" i="4" s="1"/>
  <c r="BO142" i="4"/>
  <c r="BP142" i="4" s="1"/>
  <c r="BO126" i="4"/>
  <c r="BP126" i="4" s="1"/>
  <c r="BO110" i="4"/>
  <c r="BP110" i="4" s="1"/>
  <c r="BO94" i="4"/>
  <c r="BP94" i="4" s="1"/>
  <c r="BO78" i="4"/>
  <c r="BP78" i="4" s="1"/>
  <c r="BO62" i="4"/>
  <c r="BP62" i="4" s="1"/>
  <c r="BO46" i="4"/>
  <c r="BP46" i="4" s="1"/>
  <c r="BO30" i="4"/>
  <c r="BP30" i="4" s="1"/>
  <c r="BO14" i="4"/>
  <c r="BP14" i="4" s="1"/>
  <c r="BO281" i="4"/>
  <c r="BP281" i="4" s="1"/>
  <c r="BO265" i="4"/>
  <c r="BP265" i="4" s="1"/>
  <c r="BO249" i="4"/>
  <c r="BP249" i="4" s="1"/>
  <c r="BO233" i="4"/>
  <c r="BP233" i="4" s="1"/>
  <c r="BO217" i="4"/>
  <c r="BP217" i="4" s="1"/>
  <c r="BO201" i="4"/>
  <c r="BP201" i="4" s="1"/>
  <c r="BO185" i="4"/>
  <c r="BP185" i="4" s="1"/>
  <c r="BO169" i="4"/>
  <c r="BP169" i="4" s="1"/>
  <c r="BO153" i="4"/>
  <c r="BP153" i="4" s="1"/>
  <c r="BO137" i="4"/>
  <c r="BP137" i="4" s="1"/>
  <c r="BO121" i="4"/>
  <c r="BP121" i="4" s="1"/>
  <c r="BO105" i="4"/>
  <c r="BP105" i="4" s="1"/>
  <c r="BO89" i="4"/>
  <c r="BP89" i="4" s="1"/>
  <c r="BO73" i="4"/>
  <c r="BP73" i="4" s="1"/>
  <c r="BO57" i="4"/>
  <c r="BP57" i="4" s="1"/>
  <c r="BO41" i="4"/>
  <c r="BP41" i="4" s="1"/>
  <c r="BO25" i="4"/>
  <c r="BP25" i="4" s="1"/>
  <c r="BO9" i="4"/>
  <c r="BP9" i="4" s="1"/>
  <c r="BO384" i="4"/>
  <c r="BP384" i="4" s="1"/>
  <c r="BO368" i="4"/>
  <c r="BP368" i="4" s="1"/>
  <c r="BO352" i="4"/>
  <c r="BP352" i="4" s="1"/>
  <c r="BO336" i="4"/>
  <c r="BP336" i="4" s="1"/>
  <c r="BO320" i="4"/>
  <c r="BP320" i="4" s="1"/>
  <c r="BO304" i="4"/>
  <c r="BP304" i="4" s="1"/>
  <c r="BO288" i="4"/>
  <c r="BP288" i="4" s="1"/>
  <c r="BO272" i="4"/>
  <c r="BP272" i="4" s="1"/>
  <c r="BO256" i="4"/>
  <c r="BP256" i="4" s="1"/>
  <c r="BO240" i="4"/>
  <c r="BP240" i="4" s="1"/>
  <c r="BO224" i="4"/>
  <c r="BP224" i="4" s="1"/>
  <c r="BO208" i="4"/>
  <c r="BP208" i="4" s="1"/>
  <c r="BO192" i="4"/>
  <c r="BP192" i="4" s="1"/>
  <c r="BO176" i="4"/>
  <c r="BP176" i="4" s="1"/>
  <c r="BO160" i="4"/>
  <c r="BP160" i="4" s="1"/>
  <c r="BO144" i="4"/>
  <c r="BP144" i="4" s="1"/>
  <c r="BO128" i="4"/>
  <c r="BP128" i="4" s="1"/>
  <c r="BO112" i="4"/>
  <c r="BP112" i="4" s="1"/>
  <c r="BO96" i="4"/>
  <c r="BP96" i="4" s="1"/>
  <c r="BO80" i="4"/>
  <c r="BP80" i="4" s="1"/>
  <c r="BO64" i="4"/>
  <c r="BP64" i="4" s="1"/>
  <c r="BO48" i="4"/>
  <c r="BP48" i="4" s="1"/>
  <c r="BO32" i="4"/>
  <c r="BP32" i="4" s="1"/>
  <c r="BO16" i="4"/>
  <c r="BP16" i="4" s="1"/>
  <c r="BO3" i="4"/>
  <c r="BP3" i="4" s="1"/>
  <c r="BO351" i="4"/>
  <c r="BP351" i="4" s="1"/>
  <c r="BO159" i="4"/>
  <c r="BP159" i="4" s="1"/>
  <c r="BO343" i="4"/>
  <c r="BP343" i="4" s="1"/>
  <c r="BO143" i="4"/>
  <c r="BP143" i="4" s="1"/>
  <c r="BO335" i="4"/>
  <c r="BP335" i="4" s="1"/>
  <c r="BO127" i="4"/>
  <c r="BP127" i="4" s="1"/>
  <c r="BO327" i="4"/>
  <c r="BP327" i="4" s="1"/>
  <c r="BO111" i="4"/>
  <c r="BP111" i="4" s="1"/>
  <c r="BO373" i="4"/>
  <c r="BP373" i="4" s="1"/>
  <c r="BO341" i="4"/>
  <c r="BP341" i="4" s="1"/>
  <c r="BO309" i="4"/>
  <c r="BP309" i="4" s="1"/>
  <c r="BO267" i="4"/>
  <c r="BP267" i="4" s="1"/>
  <c r="BO203" i="4"/>
  <c r="BP203" i="4" s="1"/>
  <c r="BO139" i="4"/>
  <c r="BP139" i="4" s="1"/>
  <c r="BO75" i="4"/>
  <c r="BP75" i="4" s="1"/>
  <c r="BO11" i="4"/>
  <c r="BP11" i="4" s="1"/>
  <c r="BO371" i="4"/>
  <c r="BP371" i="4" s="1"/>
  <c r="BO339" i="4"/>
  <c r="BP339" i="4" s="1"/>
  <c r="BO307" i="4"/>
  <c r="BP307" i="4" s="1"/>
  <c r="BO263" i="4"/>
  <c r="BP263" i="4" s="1"/>
  <c r="BO199" i="4"/>
  <c r="BP199" i="4" s="1"/>
  <c r="BO135" i="4"/>
  <c r="BP135" i="4" s="1"/>
  <c r="BO71" i="4"/>
  <c r="BP71" i="4" s="1"/>
  <c r="BO7" i="4"/>
  <c r="BP7" i="4" s="1"/>
  <c r="BO369" i="4"/>
  <c r="BP369" i="4" s="1"/>
  <c r="BO337" i="4"/>
  <c r="BP337" i="4" s="1"/>
  <c r="BO305" i="4"/>
  <c r="BP305" i="4" s="1"/>
  <c r="BO259" i="4"/>
  <c r="BP259" i="4" s="1"/>
  <c r="BO195" i="4"/>
  <c r="BP195" i="4" s="1"/>
  <c r="BO131" i="4"/>
  <c r="BP131" i="4" s="1"/>
  <c r="BO67" i="4"/>
  <c r="BP67" i="4" s="1"/>
  <c r="BO394" i="4"/>
  <c r="BP394" i="4" s="1"/>
  <c r="BO378" i="4"/>
  <c r="BP378" i="4" s="1"/>
  <c r="BO362" i="4"/>
  <c r="BP362" i="4" s="1"/>
  <c r="BO346" i="4"/>
  <c r="BP346" i="4" s="1"/>
  <c r="BO330" i="4"/>
  <c r="BP330" i="4" s="1"/>
  <c r="BO314" i="4"/>
  <c r="BP314" i="4" s="1"/>
  <c r="BO298" i="4"/>
  <c r="BP298" i="4" s="1"/>
  <c r="BO282" i="4"/>
  <c r="BP282" i="4" s="1"/>
  <c r="BO266" i="4"/>
  <c r="BP266" i="4" s="1"/>
  <c r="BO250" i="4"/>
  <c r="BP250" i="4" s="1"/>
  <c r="BO234" i="4"/>
  <c r="BP234" i="4" s="1"/>
  <c r="BO218" i="4"/>
  <c r="BP218" i="4" s="1"/>
  <c r="BO202" i="4"/>
  <c r="BP202" i="4" s="1"/>
  <c r="BO186" i="4"/>
  <c r="BP186" i="4" s="1"/>
  <c r="BO170" i="4"/>
  <c r="BP170" i="4" s="1"/>
  <c r="BO154" i="4"/>
  <c r="BP154" i="4" s="1"/>
  <c r="BO138" i="4"/>
  <c r="BP138" i="4" s="1"/>
  <c r="BO122" i="4"/>
  <c r="BP122" i="4" s="1"/>
  <c r="BO106" i="4"/>
  <c r="BP106" i="4" s="1"/>
  <c r="BO90" i="4"/>
  <c r="BP90" i="4" s="1"/>
  <c r="BO74" i="4"/>
  <c r="BP74" i="4" s="1"/>
  <c r="BO58" i="4"/>
  <c r="BP58" i="4" s="1"/>
  <c r="BO42" i="4"/>
  <c r="BP42" i="4" s="1"/>
  <c r="BO26" i="4"/>
  <c r="BP26" i="4" s="1"/>
  <c r="BO10" i="4"/>
  <c r="BP10" i="4" s="1"/>
  <c r="BO277" i="4"/>
  <c r="BP277" i="4" s="1"/>
  <c r="BO261" i="4"/>
  <c r="BP261" i="4" s="1"/>
  <c r="BO245" i="4"/>
  <c r="BP245" i="4" s="1"/>
  <c r="BO229" i="4"/>
  <c r="BP229" i="4" s="1"/>
  <c r="BO213" i="4"/>
  <c r="BP213" i="4" s="1"/>
  <c r="BO197" i="4"/>
  <c r="BP197" i="4" s="1"/>
  <c r="BO181" i="4"/>
  <c r="BP181" i="4" s="1"/>
  <c r="BO165" i="4"/>
  <c r="BP165" i="4" s="1"/>
  <c r="BO149" i="4"/>
  <c r="BP149" i="4" s="1"/>
  <c r="BO133" i="4"/>
  <c r="BP133" i="4" s="1"/>
  <c r="BO117" i="4"/>
  <c r="BP117" i="4" s="1"/>
  <c r="BO101" i="4"/>
  <c r="BP101" i="4" s="1"/>
  <c r="BO85" i="4"/>
  <c r="BP85" i="4" s="1"/>
  <c r="BO69" i="4"/>
  <c r="BP69" i="4" s="1"/>
  <c r="BO53" i="4"/>
  <c r="BP53" i="4" s="1"/>
  <c r="BO37" i="4"/>
  <c r="BP37" i="4" s="1"/>
  <c r="BO21" i="4"/>
  <c r="BP21" i="4" s="1"/>
  <c r="BO5" i="4"/>
  <c r="BP5" i="4" s="1"/>
  <c r="BO380" i="4"/>
  <c r="BP380" i="4" s="1"/>
  <c r="BO364" i="4"/>
  <c r="BP364" i="4" s="1"/>
  <c r="BO348" i="4"/>
  <c r="BP348" i="4" s="1"/>
  <c r="BO332" i="4"/>
  <c r="BP332" i="4" s="1"/>
  <c r="BO316" i="4"/>
  <c r="BP316" i="4" s="1"/>
  <c r="BO300" i="4"/>
  <c r="BP300" i="4" s="1"/>
  <c r="BO284" i="4"/>
  <c r="BP284" i="4" s="1"/>
  <c r="BO268" i="4"/>
  <c r="BP268" i="4" s="1"/>
  <c r="BO252" i="4"/>
  <c r="BP252" i="4" s="1"/>
  <c r="BO236" i="4"/>
  <c r="BP236" i="4" s="1"/>
  <c r="BO220" i="4"/>
  <c r="BP220" i="4" s="1"/>
  <c r="BO204" i="4"/>
  <c r="BP204" i="4" s="1"/>
  <c r="BO188" i="4"/>
  <c r="BP188" i="4" s="1"/>
  <c r="BO172" i="4"/>
  <c r="BP172" i="4" s="1"/>
  <c r="BO156" i="4"/>
  <c r="BP156" i="4" s="1"/>
  <c r="BO140" i="4"/>
  <c r="BP140" i="4" s="1"/>
  <c r="BO124" i="4"/>
  <c r="BP124" i="4" s="1"/>
  <c r="BO108" i="4"/>
  <c r="BP108" i="4" s="1"/>
  <c r="BO92" i="4"/>
  <c r="BP92" i="4" s="1"/>
  <c r="BO76" i="4"/>
  <c r="BP76" i="4" s="1"/>
  <c r="BO60" i="4"/>
  <c r="BP60" i="4" s="1"/>
  <c r="BO44" i="4"/>
  <c r="BP44" i="4" s="1"/>
  <c r="BO28" i="4"/>
  <c r="BP28" i="4" s="1"/>
  <c r="BO12" i="4"/>
  <c r="BP12" i="4" s="1"/>
  <c r="BO319" i="4"/>
  <c r="BP319" i="4" s="1"/>
  <c r="BO95" i="4"/>
  <c r="BP95" i="4" s="1"/>
  <c r="BO311" i="4"/>
  <c r="BP311" i="4" s="1"/>
  <c r="BO79" i="4"/>
  <c r="BP79" i="4" s="1"/>
  <c r="BO303" i="4"/>
  <c r="BP303" i="4" s="1"/>
  <c r="BO63" i="4"/>
  <c r="BP63" i="4" s="1"/>
  <c r="BO295" i="4"/>
  <c r="BP295" i="4" s="1"/>
  <c r="BO47" i="4"/>
  <c r="BP47" i="4" s="1"/>
  <c r="BO365" i="4"/>
  <c r="BP365" i="4" s="1"/>
  <c r="BO333" i="4"/>
  <c r="BP333" i="4" s="1"/>
  <c r="BO301" i="4"/>
  <c r="BP301" i="4" s="1"/>
  <c r="BO251" i="4"/>
  <c r="BP251" i="4" s="1"/>
  <c r="BO187" i="4"/>
  <c r="BP187" i="4" s="1"/>
  <c r="BO123" i="4"/>
  <c r="BP123" i="4" s="1"/>
  <c r="BO59" i="4"/>
  <c r="BP59" i="4" s="1"/>
  <c r="BO2" i="4"/>
  <c r="BP2" i="4" s="1"/>
  <c r="BO363" i="4"/>
  <c r="BP363" i="4" s="1"/>
  <c r="BO331" i="4"/>
  <c r="BP331" i="4" s="1"/>
  <c r="BO299" i="4"/>
  <c r="BP299" i="4" s="1"/>
  <c r="BO247" i="4"/>
  <c r="BP247" i="4" s="1"/>
  <c r="BO183" i="4"/>
  <c r="BP183" i="4" s="1"/>
  <c r="BO119" i="4"/>
  <c r="BP119" i="4" s="1"/>
  <c r="BO55" i="4"/>
  <c r="BP55" i="4" s="1"/>
  <c r="BO393" i="4"/>
  <c r="BP393" i="4" s="1"/>
  <c r="BO361" i="4"/>
  <c r="BP361" i="4" s="1"/>
  <c r="BO329" i="4"/>
  <c r="BP329" i="4" s="1"/>
  <c r="BO297" i="4"/>
  <c r="BP297" i="4" s="1"/>
  <c r="BO243" i="4"/>
  <c r="BP243" i="4" s="1"/>
  <c r="BO179" i="4"/>
  <c r="BP179" i="4" s="1"/>
  <c r="BO115" i="4"/>
  <c r="BP115" i="4" s="1"/>
  <c r="BO51" i="4"/>
  <c r="BP51" i="4" s="1"/>
  <c r="BO390" i="4"/>
  <c r="BP390" i="4" s="1"/>
  <c r="BO374" i="4"/>
  <c r="BP374" i="4" s="1"/>
  <c r="BO358" i="4"/>
  <c r="BP358" i="4" s="1"/>
  <c r="BO342" i="4"/>
  <c r="BP342" i="4" s="1"/>
  <c r="BO326" i="4"/>
  <c r="BP326" i="4" s="1"/>
  <c r="BO310" i="4"/>
  <c r="BP310" i="4" s="1"/>
  <c r="BO294" i="4"/>
  <c r="BP294" i="4" s="1"/>
  <c r="BO278" i="4"/>
  <c r="BP278" i="4" s="1"/>
  <c r="BO262" i="4"/>
  <c r="BP262" i="4" s="1"/>
  <c r="BO246" i="4"/>
  <c r="BP246" i="4" s="1"/>
  <c r="BO230" i="4"/>
  <c r="BP230" i="4" s="1"/>
  <c r="BO214" i="4"/>
  <c r="BP214" i="4" s="1"/>
  <c r="BO198" i="4"/>
  <c r="BP198" i="4" s="1"/>
  <c r="BO182" i="4"/>
  <c r="BP182" i="4" s="1"/>
  <c r="BO166" i="4"/>
  <c r="BP166" i="4" s="1"/>
  <c r="BO150" i="4"/>
  <c r="BP150" i="4" s="1"/>
  <c r="BO134" i="4"/>
  <c r="BP134" i="4" s="1"/>
  <c r="BO118" i="4"/>
  <c r="BP118" i="4" s="1"/>
  <c r="BO102" i="4"/>
  <c r="BP102" i="4" s="1"/>
  <c r="BO86" i="4"/>
  <c r="BP86" i="4" s="1"/>
  <c r="BO70" i="4"/>
  <c r="BP70" i="4" s="1"/>
  <c r="BO54" i="4"/>
  <c r="BP54" i="4" s="1"/>
  <c r="BO38" i="4"/>
  <c r="BP38" i="4" s="1"/>
  <c r="BO22" i="4"/>
  <c r="BP22" i="4" s="1"/>
  <c r="BO6" i="4"/>
  <c r="BP6" i="4" s="1"/>
  <c r="BO273" i="4"/>
  <c r="BP273" i="4" s="1"/>
  <c r="BO257" i="4"/>
  <c r="BP257" i="4" s="1"/>
  <c r="BO241" i="4"/>
  <c r="BP241" i="4" s="1"/>
  <c r="BO225" i="4"/>
  <c r="BP225" i="4" s="1"/>
  <c r="BO209" i="4"/>
  <c r="BP209" i="4" s="1"/>
  <c r="BO193" i="4"/>
  <c r="BP193" i="4" s="1"/>
  <c r="BO177" i="4"/>
  <c r="BP177" i="4" s="1"/>
  <c r="BO161" i="4"/>
  <c r="BP161" i="4" s="1"/>
  <c r="BO145" i="4"/>
  <c r="BP145" i="4" s="1"/>
  <c r="BO129" i="4"/>
  <c r="BP129" i="4" s="1"/>
  <c r="BO113" i="4"/>
  <c r="BP113" i="4" s="1"/>
  <c r="BO97" i="4"/>
  <c r="BP97" i="4" s="1"/>
  <c r="BO81" i="4"/>
  <c r="BP81" i="4" s="1"/>
  <c r="BO65" i="4"/>
  <c r="BP65" i="4" s="1"/>
  <c r="BO49" i="4"/>
  <c r="BP49" i="4" s="1"/>
  <c r="BO33" i="4"/>
  <c r="BP33" i="4" s="1"/>
  <c r="BO17" i="4"/>
  <c r="BP17" i="4" s="1"/>
  <c r="BO392" i="4"/>
  <c r="BP392" i="4" s="1"/>
  <c r="BO376" i="4"/>
  <c r="BP376" i="4" s="1"/>
  <c r="BO360" i="4"/>
  <c r="BP360" i="4" s="1"/>
  <c r="BO344" i="4"/>
  <c r="BP344" i="4" s="1"/>
  <c r="BO328" i="4"/>
  <c r="BP328" i="4" s="1"/>
  <c r="BO312" i="4"/>
  <c r="BP312" i="4" s="1"/>
  <c r="BO296" i="4"/>
  <c r="BP296" i="4" s="1"/>
  <c r="BO280" i="4"/>
  <c r="BP280" i="4" s="1"/>
  <c r="BO264" i="4"/>
  <c r="BP264" i="4" s="1"/>
  <c r="BO248" i="4"/>
  <c r="BP248" i="4" s="1"/>
  <c r="BO232" i="4"/>
  <c r="BP232" i="4" s="1"/>
  <c r="BO216" i="4"/>
  <c r="BP216" i="4" s="1"/>
  <c r="BO200" i="4"/>
  <c r="BP200" i="4" s="1"/>
  <c r="BO184" i="4"/>
  <c r="BP184" i="4" s="1"/>
  <c r="BO168" i="4"/>
  <c r="BP168" i="4" s="1"/>
  <c r="BO152" i="4"/>
  <c r="BP152" i="4" s="1"/>
  <c r="BO136" i="4"/>
  <c r="BP136" i="4" s="1"/>
  <c r="BO120" i="4"/>
  <c r="BP120" i="4" s="1"/>
  <c r="BO104" i="4"/>
  <c r="BP104" i="4" s="1"/>
  <c r="BO88" i="4"/>
  <c r="BP88" i="4" s="1"/>
  <c r="BO72" i="4"/>
  <c r="BP72" i="4" s="1"/>
  <c r="BO56" i="4"/>
  <c r="BP56" i="4" s="1"/>
  <c r="BO40" i="4"/>
  <c r="BP40" i="4" s="1"/>
  <c r="BO24" i="4"/>
  <c r="BP24" i="4" s="1"/>
  <c r="BQ8" i="4" l="1"/>
  <c r="BR8" i="4" s="1"/>
  <c r="BS168" i="4"/>
  <c r="BQ168" i="4"/>
  <c r="BR168" i="4" s="1"/>
  <c r="BS120" i="4"/>
  <c r="BQ120" i="4"/>
  <c r="BR120" i="4" s="1"/>
  <c r="BS312" i="4"/>
  <c r="BQ312" i="4"/>
  <c r="BR312" i="4" s="1"/>
  <c r="BS113" i="4"/>
  <c r="BQ113" i="4"/>
  <c r="BR113" i="4" s="1"/>
  <c r="BS72" i="4"/>
  <c r="BQ72" i="4"/>
  <c r="BR72" i="4" s="1"/>
  <c r="BS200" i="4"/>
  <c r="BQ200" i="4"/>
  <c r="BR200" i="4" s="1"/>
  <c r="BS264" i="4"/>
  <c r="BQ264" i="4"/>
  <c r="BR264" i="4" s="1"/>
  <c r="BS328" i="4"/>
  <c r="BQ328" i="4"/>
  <c r="BR328" i="4" s="1"/>
  <c r="BS392" i="4"/>
  <c r="BR392" i="4"/>
  <c r="BQ392" i="4"/>
  <c r="BS65" i="4"/>
  <c r="BQ65" i="4"/>
  <c r="BR65" i="4" s="1"/>
  <c r="BS129" i="4"/>
  <c r="BQ129" i="4"/>
  <c r="BR129" i="4" s="1"/>
  <c r="BS193" i="4"/>
  <c r="BQ193" i="4"/>
  <c r="BR193" i="4" s="1"/>
  <c r="BS257" i="4"/>
  <c r="BQ257" i="4"/>
  <c r="BR257" i="4" s="1"/>
  <c r="BQ38" i="4"/>
  <c r="BR38" i="4" s="1"/>
  <c r="BS102" i="4"/>
  <c r="BQ102" i="4"/>
  <c r="BR102" i="4" s="1"/>
  <c r="BS166" i="4"/>
  <c r="BQ166" i="4"/>
  <c r="BR166" i="4" s="1"/>
  <c r="BS230" i="4"/>
  <c r="BQ230" i="4"/>
  <c r="BR230" i="4" s="1"/>
  <c r="BS294" i="4"/>
  <c r="BQ294" i="4"/>
  <c r="BR294" i="4" s="1"/>
  <c r="BS358" i="4"/>
  <c r="BQ358" i="4"/>
  <c r="BR358" i="4" s="1"/>
  <c r="BS115" i="4"/>
  <c r="BQ115" i="4"/>
  <c r="BR115" i="4" s="1"/>
  <c r="BS329" i="4"/>
  <c r="BQ329" i="4"/>
  <c r="BR329" i="4" s="1"/>
  <c r="BS119" i="4"/>
  <c r="BQ119" i="4"/>
  <c r="BR119" i="4" s="1"/>
  <c r="BS331" i="4"/>
  <c r="BQ331" i="4"/>
  <c r="BR331" i="4" s="1"/>
  <c r="BS123" i="4"/>
  <c r="BQ123" i="4"/>
  <c r="BR123" i="4" s="1"/>
  <c r="BS333" i="4"/>
  <c r="BQ333" i="4"/>
  <c r="BR333" i="4" s="1"/>
  <c r="BQ63" i="4"/>
  <c r="BR63" i="4" s="1"/>
  <c r="BS95" i="4"/>
  <c r="BQ95" i="4"/>
  <c r="BR95" i="4" s="1"/>
  <c r="BS44" i="4"/>
  <c r="BQ44" i="4"/>
  <c r="BR44" i="4" s="1"/>
  <c r="BS108" i="4"/>
  <c r="BQ108" i="4"/>
  <c r="BR108" i="4" s="1"/>
  <c r="BS172" i="4"/>
  <c r="BQ172" i="4"/>
  <c r="BR172" i="4" s="1"/>
  <c r="BS236" i="4"/>
  <c r="BQ236" i="4"/>
  <c r="BR236" i="4" s="1"/>
  <c r="BS300" i="4"/>
  <c r="BQ300" i="4"/>
  <c r="BR300" i="4" s="1"/>
  <c r="BS364" i="4"/>
  <c r="BQ364" i="4"/>
  <c r="BR364" i="4" s="1"/>
  <c r="BS37" i="4"/>
  <c r="BQ37" i="4"/>
  <c r="BR37" i="4" s="1"/>
  <c r="BS101" i="4"/>
  <c r="BQ101" i="4"/>
  <c r="BR101" i="4" s="1"/>
  <c r="BQ165" i="4"/>
  <c r="BR165" i="4" s="1"/>
  <c r="BS229" i="4"/>
  <c r="BQ229" i="4"/>
  <c r="BR229" i="4" s="1"/>
  <c r="BS10" i="4"/>
  <c r="BQ10" i="4"/>
  <c r="BR10" i="4" s="1"/>
  <c r="BS74" i="4"/>
  <c r="BQ74" i="4"/>
  <c r="BR74" i="4" s="1"/>
  <c r="BS138" i="4"/>
  <c r="BQ138" i="4"/>
  <c r="BR138" i="4" s="1"/>
  <c r="BS202" i="4"/>
  <c r="BQ202" i="4"/>
  <c r="BR202" i="4" s="1"/>
  <c r="BS266" i="4"/>
  <c r="BQ266" i="4"/>
  <c r="BR266" i="4" s="1"/>
  <c r="BQ330" i="4"/>
  <c r="BR330" i="4" s="1"/>
  <c r="BS394" i="4"/>
  <c r="BR394" i="4"/>
  <c r="BQ394" i="4"/>
  <c r="BS259" i="4"/>
  <c r="BQ259" i="4"/>
  <c r="BR259" i="4" s="1"/>
  <c r="BQ7" i="4"/>
  <c r="BR7" i="4" s="1"/>
  <c r="BS263" i="4"/>
  <c r="BQ263" i="4"/>
  <c r="BR263" i="4" s="1"/>
  <c r="BQ11" i="4"/>
  <c r="BR11" i="4" s="1"/>
  <c r="BS267" i="4"/>
  <c r="BQ267" i="4"/>
  <c r="BR267" i="4" s="1"/>
  <c r="BS111" i="4"/>
  <c r="BQ111" i="4"/>
  <c r="BR111" i="4" s="1"/>
  <c r="BS143" i="4"/>
  <c r="BQ143" i="4"/>
  <c r="BR143" i="4" s="1"/>
  <c r="BQ3" i="4"/>
  <c r="BR3" i="4" s="1"/>
  <c r="BQ64" i="4"/>
  <c r="BR64" i="4" s="1"/>
  <c r="BS128" i="4"/>
  <c r="BQ128" i="4"/>
  <c r="BR128" i="4" s="1"/>
  <c r="BS192" i="4"/>
  <c r="BQ192" i="4"/>
  <c r="BR192" i="4" s="1"/>
  <c r="BS256" i="4"/>
  <c r="BQ256" i="4"/>
  <c r="BR256" i="4" s="1"/>
  <c r="BS320" i="4"/>
  <c r="BQ320" i="4"/>
  <c r="BR320" i="4" s="1"/>
  <c r="BS384" i="4"/>
  <c r="BQ384" i="4"/>
  <c r="BR384" i="4" s="1"/>
  <c r="BS57" i="4"/>
  <c r="BQ57" i="4"/>
  <c r="BR57" i="4" s="1"/>
  <c r="BS121" i="4"/>
  <c r="BQ121" i="4"/>
  <c r="BR121" i="4" s="1"/>
  <c r="BS185" i="4"/>
  <c r="BQ185" i="4"/>
  <c r="BR185" i="4" s="1"/>
  <c r="BS249" i="4"/>
  <c r="BQ249" i="4"/>
  <c r="BR249" i="4" s="1"/>
  <c r="BS30" i="4"/>
  <c r="BQ30" i="4"/>
  <c r="BR30" i="4" s="1"/>
  <c r="BQ94" i="4"/>
  <c r="BR94" i="4" s="1"/>
  <c r="BS158" i="4"/>
  <c r="BQ158" i="4"/>
  <c r="BR158" i="4" s="1"/>
  <c r="BS222" i="4"/>
  <c r="BQ222" i="4"/>
  <c r="BR222" i="4" s="1"/>
  <c r="BS286" i="4"/>
  <c r="BQ286" i="4"/>
  <c r="BR286" i="4" s="1"/>
  <c r="BS350" i="4"/>
  <c r="BQ350" i="4"/>
  <c r="BR350" i="4" s="1"/>
  <c r="BS83" i="4"/>
  <c r="BQ83" i="4"/>
  <c r="BR83" i="4" s="1"/>
  <c r="BS313" i="4"/>
  <c r="BQ313" i="4"/>
  <c r="BR313" i="4" s="1"/>
  <c r="BS87" i="4"/>
  <c r="BQ87" i="4"/>
  <c r="BR87" i="4" s="1"/>
  <c r="BS315" i="4"/>
  <c r="BQ315" i="4"/>
  <c r="BR315" i="4" s="1"/>
  <c r="BS91" i="4"/>
  <c r="BQ91" i="4"/>
  <c r="BR91" i="4" s="1"/>
  <c r="BS317" i="4"/>
  <c r="BQ317" i="4"/>
  <c r="BR317" i="4" s="1"/>
  <c r="BS359" i="4"/>
  <c r="BQ359" i="4"/>
  <c r="BR359" i="4" s="1"/>
  <c r="BS375" i="4"/>
  <c r="BQ375" i="4"/>
  <c r="BR375" i="4" s="1"/>
  <c r="BS20" i="4"/>
  <c r="BQ20" i="4"/>
  <c r="BR20" i="4" s="1"/>
  <c r="BS84" i="4"/>
  <c r="BQ84" i="4"/>
  <c r="BR84" i="4" s="1"/>
  <c r="BS148" i="4"/>
  <c r="BQ148" i="4"/>
  <c r="BR148" i="4" s="1"/>
  <c r="BS212" i="4"/>
  <c r="BQ212" i="4"/>
  <c r="BR212" i="4" s="1"/>
  <c r="BS276" i="4"/>
  <c r="BQ276" i="4"/>
  <c r="BR276" i="4" s="1"/>
  <c r="BS340" i="4"/>
  <c r="BQ340" i="4"/>
  <c r="BR340" i="4" s="1"/>
  <c r="BS13" i="4"/>
  <c r="BQ13" i="4"/>
  <c r="BR13" i="4" s="1"/>
  <c r="BS77" i="4"/>
  <c r="BQ77" i="4"/>
  <c r="BR77" i="4" s="1"/>
  <c r="BQ141" i="4"/>
  <c r="BR141" i="4" s="1"/>
  <c r="BS205" i="4"/>
  <c r="BQ205" i="4"/>
  <c r="BR205" i="4" s="1"/>
  <c r="BS269" i="4"/>
  <c r="BQ269" i="4"/>
  <c r="BR269" i="4" s="1"/>
  <c r="BS50" i="4"/>
  <c r="BQ50" i="4"/>
  <c r="BR50" i="4" s="1"/>
  <c r="BS114" i="4"/>
  <c r="BQ114" i="4"/>
  <c r="BR114" i="4" s="1"/>
  <c r="BS178" i="4"/>
  <c r="BQ178" i="4"/>
  <c r="BR178" i="4" s="1"/>
  <c r="BS242" i="4"/>
  <c r="BQ242" i="4"/>
  <c r="BR242" i="4" s="1"/>
  <c r="BS306" i="4"/>
  <c r="BQ306" i="4"/>
  <c r="BR306" i="4" s="1"/>
  <c r="BS370" i="4"/>
  <c r="BQ370" i="4"/>
  <c r="BR370" i="4" s="1"/>
  <c r="BS163" i="4"/>
  <c r="BQ163" i="4"/>
  <c r="BR163" i="4" s="1"/>
  <c r="BS353" i="4"/>
  <c r="BQ353" i="4"/>
  <c r="BR353" i="4" s="1"/>
  <c r="BS167" i="4"/>
  <c r="BQ167" i="4"/>
  <c r="BR167" i="4" s="1"/>
  <c r="BS355" i="4"/>
  <c r="BQ355" i="4"/>
  <c r="BR355" i="4" s="1"/>
  <c r="BS171" i="4"/>
  <c r="BQ171" i="4"/>
  <c r="BR171" i="4" s="1"/>
  <c r="BS357" i="4"/>
  <c r="BQ357" i="4"/>
  <c r="BR357" i="4" s="1"/>
  <c r="BS255" i="4"/>
  <c r="BQ255" i="4"/>
  <c r="BR255" i="4" s="1"/>
  <c r="BS287" i="4"/>
  <c r="BQ287" i="4"/>
  <c r="BR287" i="4" s="1"/>
  <c r="BS40" i="4"/>
  <c r="BQ40" i="4"/>
  <c r="BR40" i="4" s="1"/>
  <c r="BS296" i="4"/>
  <c r="BQ296" i="4"/>
  <c r="BR296" i="4" s="1"/>
  <c r="BS184" i="4"/>
  <c r="BQ184" i="4"/>
  <c r="BR184" i="4" s="1"/>
  <c r="BS376" i="4"/>
  <c r="BQ376" i="4"/>
  <c r="BR376" i="4" s="1"/>
  <c r="BS177" i="4"/>
  <c r="BQ177" i="4"/>
  <c r="BR177" i="4" s="1"/>
  <c r="BQ136" i="4"/>
  <c r="BR136" i="4" s="1"/>
  <c r="BQ24" i="4"/>
  <c r="BS24" i="4" s="1"/>
  <c r="BS88" i="4"/>
  <c r="BQ88" i="4"/>
  <c r="BR88" i="4" s="1"/>
  <c r="BQ152" i="4"/>
  <c r="BR152" i="4" s="1"/>
  <c r="BS216" i="4"/>
  <c r="BQ216" i="4"/>
  <c r="BR216" i="4" s="1"/>
  <c r="BS280" i="4"/>
  <c r="BQ280" i="4"/>
  <c r="BR280" i="4" s="1"/>
  <c r="BS344" i="4"/>
  <c r="BQ344" i="4"/>
  <c r="BR344" i="4" s="1"/>
  <c r="BQ17" i="4"/>
  <c r="BR17" i="4" s="1"/>
  <c r="BS81" i="4"/>
  <c r="BQ81" i="4"/>
  <c r="BR81" i="4" s="1"/>
  <c r="BS145" i="4"/>
  <c r="BQ145" i="4"/>
  <c r="BR145" i="4" s="1"/>
  <c r="BS209" i="4"/>
  <c r="BQ209" i="4"/>
  <c r="BR209" i="4" s="1"/>
  <c r="BS273" i="4"/>
  <c r="BQ273" i="4"/>
  <c r="BR273" i="4" s="1"/>
  <c r="BS54" i="4"/>
  <c r="BQ54" i="4"/>
  <c r="BR54" i="4" s="1"/>
  <c r="BS118" i="4"/>
  <c r="BQ118" i="4"/>
  <c r="BR118" i="4" s="1"/>
  <c r="BS182" i="4"/>
  <c r="BQ182" i="4"/>
  <c r="BR182" i="4" s="1"/>
  <c r="BS246" i="4"/>
  <c r="BQ246" i="4"/>
  <c r="BR246" i="4" s="1"/>
  <c r="BS310" i="4"/>
  <c r="BQ310" i="4"/>
  <c r="BR310" i="4" s="1"/>
  <c r="BS374" i="4"/>
  <c r="BQ374" i="4"/>
  <c r="BR374" i="4" s="1"/>
  <c r="BS179" i="4"/>
  <c r="BQ179" i="4"/>
  <c r="BR179" i="4" s="1"/>
  <c r="BS361" i="4"/>
  <c r="BQ361" i="4"/>
  <c r="BR361" i="4" s="1"/>
  <c r="BS183" i="4"/>
  <c r="BQ183" i="4"/>
  <c r="BR183" i="4" s="1"/>
  <c r="BS363" i="4"/>
  <c r="BQ363" i="4"/>
  <c r="BR363" i="4" s="1"/>
  <c r="BS187" i="4"/>
  <c r="BQ187" i="4"/>
  <c r="BR187" i="4" s="1"/>
  <c r="BS365" i="4"/>
  <c r="BQ365" i="4"/>
  <c r="BR365" i="4" s="1"/>
  <c r="BS303" i="4"/>
  <c r="BQ303" i="4"/>
  <c r="BR303" i="4" s="1"/>
  <c r="BS319" i="4"/>
  <c r="BQ319" i="4"/>
  <c r="BR319" i="4" s="1"/>
  <c r="BS60" i="4"/>
  <c r="BQ60" i="4"/>
  <c r="BR60" i="4" s="1"/>
  <c r="BS124" i="4"/>
  <c r="BQ124" i="4"/>
  <c r="BR124" i="4" s="1"/>
  <c r="BS188" i="4"/>
  <c r="BQ188" i="4"/>
  <c r="BR188" i="4" s="1"/>
  <c r="BS252" i="4"/>
  <c r="BQ252" i="4"/>
  <c r="BR252" i="4" s="1"/>
  <c r="BS316" i="4"/>
  <c r="BQ316" i="4"/>
  <c r="BR316" i="4" s="1"/>
  <c r="BS380" i="4"/>
  <c r="BQ380" i="4"/>
  <c r="BR380" i="4" s="1"/>
  <c r="BS53" i="4"/>
  <c r="BQ53" i="4"/>
  <c r="BR53" i="4" s="1"/>
  <c r="BS117" i="4"/>
  <c r="BQ117" i="4"/>
  <c r="BR117" i="4" s="1"/>
  <c r="BS181" i="4"/>
  <c r="BQ181" i="4"/>
  <c r="BR181" i="4" s="1"/>
  <c r="BS245" i="4"/>
  <c r="BQ245" i="4"/>
  <c r="BR245" i="4" s="1"/>
  <c r="BS26" i="4"/>
  <c r="BQ26" i="4"/>
  <c r="BR26" i="4" s="1"/>
  <c r="BQ90" i="4"/>
  <c r="BR90" i="4" s="1"/>
  <c r="BS154" i="4"/>
  <c r="BQ154" i="4"/>
  <c r="BR154" i="4" s="1"/>
  <c r="BS218" i="4"/>
  <c r="BQ218" i="4"/>
  <c r="BR218" i="4" s="1"/>
  <c r="BS282" i="4"/>
  <c r="BQ282" i="4"/>
  <c r="BR282" i="4" s="1"/>
  <c r="BS346" i="4"/>
  <c r="BQ346" i="4"/>
  <c r="BR346" i="4" s="1"/>
  <c r="BS67" i="4"/>
  <c r="BQ67" i="4"/>
  <c r="BR67" i="4" s="1"/>
  <c r="BS305" i="4"/>
  <c r="BQ305" i="4"/>
  <c r="BR305" i="4" s="1"/>
  <c r="BS71" i="4"/>
  <c r="BQ71" i="4"/>
  <c r="BR71" i="4" s="1"/>
  <c r="BS307" i="4"/>
  <c r="BQ307" i="4"/>
  <c r="BR307" i="4" s="1"/>
  <c r="BS75" i="4"/>
  <c r="BQ75" i="4"/>
  <c r="BR75" i="4" s="1"/>
  <c r="BS309" i="4"/>
  <c r="BQ309" i="4"/>
  <c r="BR309" i="4" s="1"/>
  <c r="BS327" i="4"/>
  <c r="BQ327" i="4"/>
  <c r="BR327" i="4" s="1"/>
  <c r="BS343" i="4"/>
  <c r="BQ343" i="4"/>
  <c r="BR343" i="4" s="1"/>
  <c r="BS16" i="4"/>
  <c r="BQ16" i="4"/>
  <c r="BR16" i="4" s="1"/>
  <c r="BS80" i="4"/>
  <c r="BQ80" i="4"/>
  <c r="BR80" i="4" s="1"/>
  <c r="BS144" i="4"/>
  <c r="BQ144" i="4"/>
  <c r="BR144" i="4" s="1"/>
  <c r="BS208" i="4"/>
  <c r="BQ208" i="4"/>
  <c r="BR208" i="4" s="1"/>
  <c r="BS272" i="4"/>
  <c r="BQ272" i="4"/>
  <c r="BR272" i="4" s="1"/>
  <c r="BS336" i="4"/>
  <c r="BQ336" i="4"/>
  <c r="BR336" i="4" s="1"/>
  <c r="BQ9" i="4"/>
  <c r="BR9" i="4" s="1"/>
  <c r="BS73" i="4"/>
  <c r="BQ73" i="4"/>
  <c r="BR73" i="4" s="1"/>
  <c r="BS137" i="4"/>
  <c r="BQ137" i="4"/>
  <c r="BR137" i="4" s="1"/>
  <c r="BS201" i="4"/>
  <c r="BQ201" i="4"/>
  <c r="BR201" i="4" s="1"/>
  <c r="BS265" i="4"/>
  <c r="BQ265" i="4"/>
  <c r="BR265" i="4" s="1"/>
  <c r="BS46" i="4"/>
  <c r="BQ46" i="4"/>
  <c r="BR46" i="4" s="1"/>
  <c r="BQ110" i="4"/>
  <c r="BR110" i="4" s="1"/>
  <c r="BQ174" i="4"/>
  <c r="BR174" i="4" s="1"/>
  <c r="BS238" i="4"/>
  <c r="BQ238" i="4"/>
  <c r="BR238" i="4" s="1"/>
  <c r="BS302" i="4"/>
  <c r="BQ302" i="4"/>
  <c r="BR302" i="4" s="1"/>
  <c r="BQ366" i="4"/>
  <c r="BR366" i="4" s="1"/>
  <c r="BS366" i="4"/>
  <c r="BS147" i="4"/>
  <c r="BQ147" i="4"/>
  <c r="BR147" i="4" s="1"/>
  <c r="BQ345" i="4"/>
  <c r="BR345" i="4" s="1"/>
  <c r="BS345" i="4"/>
  <c r="BS151" i="4"/>
  <c r="BQ151" i="4"/>
  <c r="BR151" i="4" s="1"/>
  <c r="BS347" i="4"/>
  <c r="BQ347" i="4"/>
  <c r="BR347" i="4" s="1"/>
  <c r="BS155" i="4"/>
  <c r="BQ155" i="4"/>
  <c r="BR155" i="4" s="1"/>
  <c r="BS349" i="4"/>
  <c r="BQ349" i="4"/>
  <c r="BR349" i="4" s="1"/>
  <c r="BS191" i="4"/>
  <c r="BQ191" i="4"/>
  <c r="BR191" i="4" s="1"/>
  <c r="BS223" i="4"/>
  <c r="BQ223" i="4"/>
  <c r="BR223" i="4" s="1"/>
  <c r="BS36" i="4"/>
  <c r="BQ36" i="4"/>
  <c r="BR36" i="4" s="1"/>
  <c r="BS100" i="4"/>
  <c r="BQ100" i="4"/>
  <c r="BR100" i="4" s="1"/>
  <c r="BS164" i="4"/>
  <c r="BQ164" i="4"/>
  <c r="BR164" i="4" s="1"/>
  <c r="BS228" i="4"/>
  <c r="BQ228" i="4"/>
  <c r="BR228" i="4" s="1"/>
  <c r="BS292" i="4"/>
  <c r="BQ292" i="4"/>
  <c r="BR292" i="4" s="1"/>
  <c r="BS356" i="4"/>
  <c r="BQ356" i="4"/>
  <c r="BR356" i="4" s="1"/>
  <c r="BS29" i="4"/>
  <c r="BQ29" i="4"/>
  <c r="BR29" i="4" s="1"/>
  <c r="BS93" i="4"/>
  <c r="BQ93" i="4"/>
  <c r="BR93" i="4" s="1"/>
  <c r="BS157" i="4"/>
  <c r="BQ157" i="4"/>
  <c r="BR157" i="4" s="1"/>
  <c r="BS221" i="4"/>
  <c r="BQ221" i="4"/>
  <c r="BR221" i="4" s="1"/>
  <c r="BS285" i="4"/>
  <c r="BQ285" i="4"/>
  <c r="BR285" i="4" s="1"/>
  <c r="BQ66" i="4"/>
  <c r="BR66" i="4" s="1"/>
  <c r="BS130" i="4"/>
  <c r="BQ130" i="4"/>
  <c r="BR130" i="4" s="1"/>
  <c r="BS194" i="4"/>
  <c r="BQ194" i="4"/>
  <c r="BR194" i="4" s="1"/>
  <c r="BS258" i="4"/>
  <c r="BQ258" i="4"/>
  <c r="BR258" i="4" s="1"/>
  <c r="BS322" i="4"/>
  <c r="BQ322" i="4"/>
  <c r="BR322" i="4" s="1"/>
  <c r="BS386" i="4"/>
  <c r="BR386" i="4"/>
  <c r="BQ386" i="4"/>
  <c r="BS227" i="4"/>
  <c r="BQ227" i="4"/>
  <c r="BR227" i="4" s="1"/>
  <c r="BQ385" i="4"/>
  <c r="BR385" i="4" s="1"/>
  <c r="BS231" i="4"/>
  <c r="BQ231" i="4"/>
  <c r="BR231" i="4" s="1"/>
  <c r="BS387" i="4"/>
  <c r="BR387" i="4"/>
  <c r="BQ387" i="4"/>
  <c r="BS235" i="4"/>
  <c r="BQ235" i="4"/>
  <c r="BR235" i="4" s="1"/>
  <c r="BS389" i="4"/>
  <c r="BR389" i="4"/>
  <c r="BQ389" i="4"/>
  <c r="BS15" i="4"/>
  <c r="BQ15" i="4"/>
  <c r="BR15" i="4" s="1"/>
  <c r="BS232" i="4"/>
  <c r="BQ232" i="4"/>
  <c r="BR232" i="4" s="1"/>
  <c r="BS360" i="4"/>
  <c r="BQ360" i="4"/>
  <c r="BR360" i="4" s="1"/>
  <c r="BS33" i="4"/>
  <c r="BQ33" i="4"/>
  <c r="BR33" i="4" s="1"/>
  <c r="BS97" i="4"/>
  <c r="BQ97" i="4"/>
  <c r="BR97" i="4" s="1"/>
  <c r="BS161" i="4"/>
  <c r="BQ161" i="4"/>
  <c r="BR161" i="4" s="1"/>
  <c r="BS225" i="4"/>
  <c r="BQ225" i="4"/>
  <c r="BR225" i="4" s="1"/>
  <c r="BS6" i="4"/>
  <c r="BQ6" i="4"/>
  <c r="BR6" i="4" s="1"/>
  <c r="BS70" i="4"/>
  <c r="BQ70" i="4"/>
  <c r="BR70" i="4" s="1"/>
  <c r="BS134" i="4"/>
  <c r="BQ134" i="4"/>
  <c r="BR134" i="4" s="1"/>
  <c r="BS198" i="4"/>
  <c r="BQ198" i="4"/>
  <c r="BR198" i="4" s="1"/>
  <c r="BS262" i="4"/>
  <c r="BQ262" i="4"/>
  <c r="BR262" i="4" s="1"/>
  <c r="BS326" i="4"/>
  <c r="BQ326" i="4"/>
  <c r="BR326" i="4" s="1"/>
  <c r="BS390" i="4"/>
  <c r="BR390" i="4"/>
  <c r="BQ390" i="4"/>
  <c r="BS243" i="4"/>
  <c r="BQ243" i="4"/>
  <c r="BR243" i="4" s="1"/>
  <c r="BS393" i="4"/>
  <c r="BQ393" i="4"/>
  <c r="BR393" i="4"/>
  <c r="BS247" i="4"/>
  <c r="BQ247" i="4"/>
  <c r="BR247" i="4" s="1"/>
  <c r="BQ2" i="4"/>
  <c r="BR2" i="4" s="1"/>
  <c r="BS251" i="4"/>
  <c r="BQ251" i="4"/>
  <c r="BR251" i="4" s="1"/>
  <c r="BS47" i="4"/>
  <c r="BQ47" i="4"/>
  <c r="BR47" i="4" s="1"/>
  <c r="BS79" i="4"/>
  <c r="BQ79" i="4"/>
  <c r="BR79" i="4" s="1"/>
  <c r="BS12" i="4"/>
  <c r="BQ12" i="4"/>
  <c r="BR12" i="4" s="1"/>
  <c r="BS76" i="4"/>
  <c r="BQ76" i="4"/>
  <c r="BR76" i="4" s="1"/>
  <c r="BS140" i="4"/>
  <c r="BQ140" i="4"/>
  <c r="BR140" i="4" s="1"/>
  <c r="BS204" i="4"/>
  <c r="BQ204" i="4"/>
  <c r="BR204" i="4" s="1"/>
  <c r="BS268" i="4"/>
  <c r="BQ268" i="4"/>
  <c r="BR268" i="4" s="1"/>
  <c r="BS332" i="4"/>
  <c r="BQ332" i="4"/>
  <c r="BR332" i="4" s="1"/>
  <c r="BS5" i="4"/>
  <c r="BQ5" i="4"/>
  <c r="BR5" i="4" s="1"/>
  <c r="BQ69" i="4"/>
  <c r="BR69" i="4" s="1"/>
  <c r="BS133" i="4"/>
  <c r="BQ133" i="4"/>
  <c r="BR133" i="4" s="1"/>
  <c r="BQ197" i="4"/>
  <c r="BR197" i="4" s="1"/>
  <c r="BS261" i="4"/>
  <c r="BQ261" i="4"/>
  <c r="BR261" i="4" s="1"/>
  <c r="BS42" i="4"/>
  <c r="BQ42" i="4"/>
  <c r="BR42" i="4" s="1"/>
  <c r="BS106" i="4"/>
  <c r="BQ106" i="4"/>
  <c r="BR106" i="4" s="1"/>
  <c r="BS170" i="4"/>
  <c r="BQ170" i="4"/>
  <c r="BR170" i="4" s="1"/>
  <c r="BS234" i="4"/>
  <c r="BQ234" i="4"/>
  <c r="BR234" i="4" s="1"/>
  <c r="BS298" i="4"/>
  <c r="BQ298" i="4"/>
  <c r="BR298" i="4" s="1"/>
  <c r="BS362" i="4"/>
  <c r="BQ362" i="4"/>
  <c r="BR362" i="4" s="1"/>
  <c r="BS131" i="4"/>
  <c r="BQ131" i="4"/>
  <c r="BR131" i="4" s="1"/>
  <c r="BS337" i="4"/>
  <c r="BQ337" i="4"/>
  <c r="BR337" i="4" s="1"/>
  <c r="BQ135" i="4"/>
  <c r="BR135" i="4" s="1"/>
  <c r="BS339" i="4"/>
  <c r="BQ339" i="4"/>
  <c r="BR339" i="4" s="1"/>
  <c r="BS139" i="4"/>
  <c r="BQ139" i="4"/>
  <c r="BR139" i="4" s="1"/>
  <c r="BS341" i="4"/>
  <c r="BQ341" i="4"/>
  <c r="BR341" i="4" s="1"/>
  <c r="BS127" i="4"/>
  <c r="BQ127" i="4"/>
  <c r="BR127" i="4" s="1"/>
  <c r="BS159" i="4"/>
  <c r="BQ159" i="4"/>
  <c r="BR159" i="4" s="1"/>
  <c r="BQ32" i="4"/>
  <c r="BR32" i="4" s="1"/>
  <c r="BS96" i="4"/>
  <c r="BQ96" i="4"/>
  <c r="BR96" i="4" s="1"/>
  <c r="BS160" i="4"/>
  <c r="BQ160" i="4"/>
  <c r="BR160" i="4" s="1"/>
  <c r="BS224" i="4"/>
  <c r="BQ224" i="4"/>
  <c r="BR224" i="4" s="1"/>
  <c r="BS288" i="4"/>
  <c r="BQ288" i="4"/>
  <c r="BR288" i="4" s="1"/>
  <c r="BS352" i="4"/>
  <c r="BQ352" i="4"/>
  <c r="BR352" i="4" s="1"/>
  <c r="BS25" i="4"/>
  <c r="BQ25" i="4"/>
  <c r="BR25" i="4" s="1"/>
  <c r="BS89" i="4"/>
  <c r="BQ89" i="4"/>
  <c r="BR89" i="4" s="1"/>
  <c r="BS153" i="4"/>
  <c r="BQ153" i="4"/>
  <c r="BR153" i="4" s="1"/>
  <c r="BS217" i="4"/>
  <c r="BQ217" i="4"/>
  <c r="BR217" i="4" s="1"/>
  <c r="BS281" i="4"/>
  <c r="BQ281" i="4"/>
  <c r="BR281" i="4" s="1"/>
  <c r="BS62" i="4"/>
  <c r="BQ62" i="4"/>
  <c r="BR62" i="4" s="1"/>
  <c r="BQ126" i="4"/>
  <c r="BR126" i="4" s="1"/>
  <c r="BS190" i="4"/>
  <c r="BQ190" i="4"/>
  <c r="BR190" i="4" s="1"/>
  <c r="BS254" i="4"/>
  <c r="BQ254" i="4"/>
  <c r="BR254" i="4" s="1"/>
  <c r="BQ318" i="4"/>
  <c r="BR318" i="4" s="1"/>
  <c r="BS318" i="4"/>
  <c r="BS382" i="4"/>
  <c r="BQ382" i="4"/>
  <c r="BR382" i="4" s="1"/>
  <c r="BS211" i="4"/>
  <c r="BQ211" i="4"/>
  <c r="BR211" i="4" s="1"/>
  <c r="BS377" i="4"/>
  <c r="BQ377" i="4"/>
  <c r="BR377" i="4" s="1"/>
  <c r="BS215" i="4"/>
  <c r="BQ215" i="4"/>
  <c r="BR215" i="4" s="1"/>
  <c r="BS379" i="4"/>
  <c r="BQ379" i="4"/>
  <c r="BR379" i="4" s="1"/>
  <c r="BS219" i="4"/>
  <c r="BQ219" i="4"/>
  <c r="BR219" i="4" s="1"/>
  <c r="BS381" i="4"/>
  <c r="BQ381" i="4"/>
  <c r="BR381" i="4" s="1"/>
  <c r="BS367" i="4"/>
  <c r="BQ367" i="4"/>
  <c r="BR367" i="4" s="1"/>
  <c r="BS383" i="4"/>
  <c r="BQ383" i="4"/>
  <c r="BR383" i="4" s="1"/>
  <c r="BS52" i="4"/>
  <c r="BQ52" i="4"/>
  <c r="BR52" i="4" s="1"/>
  <c r="BS116" i="4"/>
  <c r="BQ116" i="4"/>
  <c r="BR116" i="4" s="1"/>
  <c r="BS180" i="4"/>
  <c r="BQ180" i="4"/>
  <c r="BR180" i="4" s="1"/>
  <c r="BS244" i="4"/>
  <c r="BQ244" i="4"/>
  <c r="BR244" i="4" s="1"/>
  <c r="BS308" i="4"/>
  <c r="BQ308" i="4"/>
  <c r="BR308" i="4" s="1"/>
  <c r="BS372" i="4"/>
  <c r="BQ372" i="4"/>
  <c r="BR372" i="4" s="1"/>
  <c r="BQ45" i="4"/>
  <c r="BR45" i="4" s="1"/>
  <c r="BS109" i="4"/>
  <c r="BQ109" i="4"/>
  <c r="BR109" i="4" s="1"/>
  <c r="BS173" i="4"/>
  <c r="BQ173" i="4"/>
  <c r="BR173" i="4" s="1"/>
  <c r="BS237" i="4"/>
  <c r="BQ237" i="4"/>
  <c r="BR237" i="4" s="1"/>
  <c r="BQ18" i="4"/>
  <c r="BR18" i="4" s="1"/>
  <c r="BS82" i="4"/>
  <c r="BQ82" i="4"/>
  <c r="BR82" i="4" s="1"/>
  <c r="BS146" i="4"/>
  <c r="BQ146" i="4"/>
  <c r="BR146" i="4" s="1"/>
  <c r="BS210" i="4"/>
  <c r="BQ210" i="4"/>
  <c r="BR210" i="4" s="1"/>
  <c r="BS274" i="4"/>
  <c r="BQ274" i="4"/>
  <c r="BR274" i="4" s="1"/>
  <c r="BS338" i="4"/>
  <c r="BQ338" i="4"/>
  <c r="BR338" i="4" s="1"/>
  <c r="BS35" i="4"/>
  <c r="BQ35" i="4"/>
  <c r="BR35" i="4" s="1"/>
  <c r="BS289" i="4"/>
  <c r="BQ289" i="4"/>
  <c r="BR289" i="4" s="1"/>
  <c r="BS39" i="4"/>
  <c r="BQ39" i="4"/>
  <c r="BR39" i="4" s="1"/>
  <c r="BS291" i="4"/>
  <c r="BQ291" i="4"/>
  <c r="BR291" i="4" s="1"/>
  <c r="BS43" i="4"/>
  <c r="BQ43" i="4"/>
  <c r="BR43" i="4" s="1"/>
  <c r="BS293" i="4"/>
  <c r="BQ293" i="4"/>
  <c r="BR293" i="4" s="1"/>
  <c r="BS239" i="4"/>
  <c r="BQ239" i="4"/>
  <c r="BR239" i="4" s="1"/>
  <c r="BS271" i="4"/>
  <c r="BQ271" i="4"/>
  <c r="BR271" i="4" s="1"/>
  <c r="BS104" i="4"/>
  <c r="BQ104" i="4"/>
  <c r="BR104" i="4" s="1"/>
  <c r="BS56" i="4"/>
  <c r="BQ56" i="4"/>
  <c r="BR56" i="4" s="1"/>
  <c r="BS248" i="4"/>
  <c r="BQ248" i="4"/>
  <c r="BR248" i="4" s="1"/>
  <c r="BS49" i="4"/>
  <c r="BQ49" i="4"/>
  <c r="BR49" i="4" s="1"/>
  <c r="BS241" i="4"/>
  <c r="BQ241" i="4"/>
  <c r="BR241" i="4" s="1"/>
  <c r="BS22" i="4"/>
  <c r="BQ22" i="4"/>
  <c r="BR22" i="4" s="1"/>
  <c r="BS86" i="4"/>
  <c r="BQ86" i="4"/>
  <c r="BR86" i="4" s="1"/>
  <c r="BS150" i="4"/>
  <c r="BQ150" i="4"/>
  <c r="BR150" i="4" s="1"/>
  <c r="BS214" i="4"/>
  <c r="BQ214" i="4"/>
  <c r="BR214" i="4" s="1"/>
  <c r="BS278" i="4"/>
  <c r="BQ278" i="4"/>
  <c r="BR278" i="4" s="1"/>
  <c r="BS342" i="4"/>
  <c r="BQ342" i="4"/>
  <c r="BR342" i="4" s="1"/>
  <c r="BS51" i="4"/>
  <c r="BQ51" i="4"/>
  <c r="BR51" i="4" s="1"/>
  <c r="BS297" i="4"/>
  <c r="BQ297" i="4"/>
  <c r="BR297" i="4" s="1"/>
  <c r="BS55" i="4"/>
  <c r="BQ55" i="4"/>
  <c r="BR55" i="4" s="1"/>
  <c r="BS299" i="4"/>
  <c r="BQ299" i="4"/>
  <c r="BR299" i="4" s="1"/>
  <c r="BQ59" i="4"/>
  <c r="BR59" i="4" s="1"/>
  <c r="BS301" i="4"/>
  <c r="BQ301" i="4"/>
  <c r="BR301" i="4" s="1"/>
  <c r="BS295" i="4"/>
  <c r="BQ295" i="4"/>
  <c r="BR295" i="4" s="1"/>
  <c r="BS311" i="4"/>
  <c r="BQ311" i="4"/>
  <c r="BR311" i="4" s="1"/>
  <c r="BQ28" i="4"/>
  <c r="BR28" i="4" s="1"/>
  <c r="BS92" i="4"/>
  <c r="BQ92" i="4"/>
  <c r="BR92" i="4" s="1"/>
  <c r="BS156" i="4"/>
  <c r="BQ156" i="4"/>
  <c r="BR156" i="4" s="1"/>
  <c r="BS220" i="4"/>
  <c r="BQ220" i="4"/>
  <c r="BR220" i="4" s="1"/>
  <c r="BS284" i="4"/>
  <c r="BQ284" i="4"/>
  <c r="BR284" i="4" s="1"/>
  <c r="BQ348" i="4"/>
  <c r="BR348" i="4" s="1"/>
  <c r="BS21" i="4"/>
  <c r="BQ21" i="4"/>
  <c r="BR21" i="4" s="1"/>
  <c r="BS85" i="4"/>
  <c r="BQ85" i="4"/>
  <c r="BR85" i="4" s="1"/>
  <c r="BS149" i="4"/>
  <c r="BQ149" i="4"/>
  <c r="BR149" i="4" s="1"/>
  <c r="BS213" i="4"/>
  <c r="BQ213" i="4"/>
  <c r="BR213" i="4" s="1"/>
  <c r="BS277" i="4"/>
  <c r="BQ277" i="4"/>
  <c r="BR277" i="4" s="1"/>
  <c r="BQ58" i="4"/>
  <c r="BR58" i="4" s="1"/>
  <c r="BS122" i="4"/>
  <c r="BQ122" i="4"/>
  <c r="BR122" i="4" s="1"/>
  <c r="BQ186" i="4"/>
  <c r="BR186" i="4" s="1"/>
  <c r="BQ250" i="4"/>
  <c r="BR250" i="4" s="1"/>
  <c r="BS314" i="4"/>
  <c r="BQ314" i="4"/>
  <c r="BR314" i="4" s="1"/>
  <c r="BS378" i="4"/>
  <c r="BQ378" i="4"/>
  <c r="BR378" i="4" s="1"/>
  <c r="BS195" i="4"/>
  <c r="BQ195" i="4"/>
  <c r="BR195" i="4" s="1"/>
  <c r="BS369" i="4"/>
  <c r="BQ369" i="4"/>
  <c r="BR369" i="4" s="1"/>
  <c r="BS199" i="4"/>
  <c r="BQ199" i="4"/>
  <c r="BR199" i="4" s="1"/>
  <c r="BQ371" i="4"/>
  <c r="BR371" i="4" s="1"/>
  <c r="BS203" i="4"/>
  <c r="BQ203" i="4"/>
  <c r="BR203" i="4" s="1"/>
  <c r="BS373" i="4"/>
  <c r="BQ373" i="4"/>
  <c r="BR373" i="4" s="1"/>
  <c r="BS335" i="4"/>
  <c r="BQ335" i="4"/>
  <c r="BR335" i="4" s="1"/>
  <c r="BS351" i="4"/>
  <c r="BQ351" i="4"/>
  <c r="BR351" i="4" s="1"/>
  <c r="BS48" i="4"/>
  <c r="BQ48" i="4"/>
  <c r="BR48" i="4" s="1"/>
  <c r="BS112" i="4"/>
  <c r="BQ112" i="4"/>
  <c r="BR112" i="4" s="1"/>
  <c r="BS176" i="4"/>
  <c r="BQ176" i="4"/>
  <c r="BR176" i="4" s="1"/>
  <c r="BS240" i="4"/>
  <c r="BQ240" i="4"/>
  <c r="BR240" i="4" s="1"/>
  <c r="BS304" i="4"/>
  <c r="BQ304" i="4"/>
  <c r="BR304" i="4" s="1"/>
  <c r="BS368" i="4"/>
  <c r="BQ368" i="4"/>
  <c r="BR368" i="4" s="1"/>
  <c r="BS41" i="4"/>
  <c r="BQ41" i="4"/>
  <c r="BR41" i="4" s="1"/>
  <c r="BS105" i="4"/>
  <c r="BQ105" i="4"/>
  <c r="BR105" i="4" s="1"/>
  <c r="BS169" i="4"/>
  <c r="BQ169" i="4"/>
  <c r="BR169" i="4" s="1"/>
  <c r="BS233" i="4"/>
  <c r="BQ233" i="4"/>
  <c r="BR233" i="4" s="1"/>
  <c r="BS14" i="4"/>
  <c r="BQ14" i="4"/>
  <c r="BR14" i="4" s="1"/>
  <c r="BS78" i="4"/>
  <c r="BQ78" i="4"/>
  <c r="BR78" i="4" s="1"/>
  <c r="BS142" i="4"/>
  <c r="BQ142" i="4"/>
  <c r="BR142" i="4" s="1"/>
  <c r="BS206" i="4"/>
  <c r="BQ206" i="4"/>
  <c r="BR206" i="4" s="1"/>
  <c r="BS270" i="4"/>
  <c r="BQ270" i="4"/>
  <c r="BR270" i="4" s="1"/>
  <c r="BS334" i="4"/>
  <c r="BQ334" i="4"/>
  <c r="BR334" i="4" s="1"/>
  <c r="BS19" i="4"/>
  <c r="BQ19" i="4"/>
  <c r="BR19" i="4" s="1"/>
  <c r="BS275" i="4"/>
  <c r="BQ275" i="4"/>
  <c r="BR275" i="4" s="1"/>
  <c r="BS23" i="4"/>
  <c r="BQ23" i="4"/>
  <c r="BR23" i="4" s="1"/>
  <c r="BS279" i="4"/>
  <c r="BQ279" i="4"/>
  <c r="BR279" i="4" s="1"/>
  <c r="BS27" i="4"/>
  <c r="BQ27" i="4"/>
  <c r="BR27" i="4" s="1"/>
  <c r="BS283" i="4"/>
  <c r="BQ283" i="4"/>
  <c r="BR283" i="4" s="1"/>
  <c r="BS175" i="4"/>
  <c r="BQ175" i="4"/>
  <c r="BR175" i="4" s="1"/>
  <c r="BS207" i="4"/>
  <c r="BQ207" i="4"/>
  <c r="BR207" i="4" s="1"/>
  <c r="BQ4" i="4"/>
  <c r="BR4" i="4" s="1"/>
  <c r="BS68" i="4"/>
  <c r="BQ68" i="4"/>
  <c r="BR68" i="4" s="1"/>
  <c r="BS132" i="4"/>
  <c r="BQ132" i="4"/>
  <c r="BR132" i="4" s="1"/>
  <c r="BQ196" i="4"/>
  <c r="BR196" i="4" s="1"/>
  <c r="BS260" i="4"/>
  <c r="BQ260" i="4"/>
  <c r="BR260" i="4" s="1"/>
  <c r="BS324" i="4"/>
  <c r="BQ324" i="4"/>
  <c r="BR324" i="4" s="1"/>
  <c r="BS388" i="4"/>
  <c r="BQ388" i="4"/>
  <c r="BR388" i="4"/>
  <c r="BS61" i="4"/>
  <c r="BQ61" i="4"/>
  <c r="BR61" i="4" s="1"/>
  <c r="BS125" i="4"/>
  <c r="BQ125" i="4"/>
  <c r="BR125" i="4" s="1"/>
  <c r="BS189" i="4"/>
  <c r="BQ189" i="4"/>
  <c r="BR189" i="4" s="1"/>
  <c r="BS253" i="4"/>
  <c r="BQ253" i="4"/>
  <c r="BR253" i="4" s="1"/>
  <c r="BQ34" i="4"/>
  <c r="BR34" i="4" s="1"/>
  <c r="BS98" i="4"/>
  <c r="BQ98" i="4"/>
  <c r="BR98" i="4" s="1"/>
  <c r="BS162" i="4"/>
  <c r="BQ162" i="4"/>
  <c r="BR162" i="4" s="1"/>
  <c r="BS226" i="4"/>
  <c r="BQ226" i="4"/>
  <c r="BR226" i="4" s="1"/>
  <c r="BS290" i="4"/>
  <c r="BQ290" i="4"/>
  <c r="BR290" i="4" s="1"/>
  <c r="BQ354" i="4"/>
  <c r="BR354" i="4" s="1"/>
  <c r="BS99" i="4"/>
  <c r="BQ99" i="4"/>
  <c r="BR99" i="4" s="1"/>
  <c r="BS321" i="4"/>
  <c r="BQ321" i="4"/>
  <c r="BR321" i="4" s="1"/>
  <c r="BS103" i="4"/>
  <c r="BQ103" i="4"/>
  <c r="BR103" i="4" s="1"/>
  <c r="BS323" i="4"/>
  <c r="BQ323" i="4"/>
  <c r="BR323" i="4" s="1"/>
  <c r="BS107" i="4"/>
  <c r="BQ107" i="4"/>
  <c r="BR107" i="4" s="1"/>
  <c r="BS325" i="4"/>
  <c r="BQ325" i="4"/>
  <c r="BR325" i="4" s="1"/>
  <c r="BS391" i="4"/>
  <c r="BR391" i="4"/>
  <c r="BQ391" i="4"/>
  <c r="BS31" i="4"/>
  <c r="BQ31" i="4"/>
  <c r="BR31" i="4" s="1"/>
  <c r="BS165" i="4" l="1"/>
  <c r="BS28" i="4"/>
  <c r="BS4" i="4"/>
  <c r="BS7" i="4"/>
  <c r="BS18" i="4"/>
  <c r="BS385" i="4"/>
  <c r="BS152" i="4"/>
  <c r="BS348" i="4"/>
  <c r="BS141" i="4"/>
  <c r="BS69" i="4"/>
  <c r="BS11" i="4"/>
  <c r="BS197" i="4"/>
  <c r="BS196" i="4"/>
  <c r="BS186" i="4"/>
  <c r="BS9" i="4"/>
  <c r="BS136" i="4"/>
  <c r="BS66" i="4"/>
  <c r="BS126" i="4"/>
  <c r="BS135" i="4"/>
  <c r="BS3" i="4"/>
  <c r="BS63" i="4"/>
  <c r="BS64" i="4"/>
  <c r="BS354" i="4"/>
  <c r="BS94" i="4"/>
  <c r="BS174" i="4"/>
  <c r="BS250" i="4"/>
  <c r="BS330" i="4"/>
  <c r="BS58" i="4"/>
  <c r="BS59" i="4"/>
  <c r="BS45" i="4"/>
  <c r="BS90" i="4"/>
  <c r="BS110" i="4"/>
  <c r="BS34" i="4"/>
  <c r="BS32" i="4"/>
  <c r="BS371" i="4"/>
  <c r="BS2" i="4"/>
  <c r="BS38" i="4"/>
  <c r="BS17" i="4"/>
  <c r="BR24" i="4"/>
</calcChain>
</file>

<file path=xl/sharedStrings.xml><?xml version="1.0" encoding="utf-8"?>
<sst xmlns="http://schemas.openxmlformats.org/spreadsheetml/2006/main" count="4691" uniqueCount="846">
  <si>
    <t>EmployerName</t>
  </si>
  <si>
    <t>CompanyNumber</t>
  </si>
  <si>
    <t>SicCodes</t>
  </si>
  <si>
    <t>DiffMeanHourlyPercent</t>
  </si>
  <si>
    <t>DiffMedianHourlyPercent</t>
  </si>
  <si>
    <t>DiffMeanBonusPercent</t>
  </si>
  <si>
    <t>DiffMedianBonusPercent</t>
  </si>
  <si>
    <t>MaleBonusPercent</t>
  </si>
  <si>
    <t>FemaleBonusPercent</t>
  </si>
  <si>
    <t>MaleLowerQuartile</t>
  </si>
  <si>
    <t>FemaleLowerQuartile</t>
  </si>
  <si>
    <t>MaleLowerMiddleQuartile</t>
  </si>
  <si>
    <t>FemaleLowerMiddleQuartile</t>
  </si>
  <si>
    <t>MaleUpperMiddleQuartile</t>
  </si>
  <si>
    <t>FemaleUpperMiddleQuartile</t>
  </si>
  <si>
    <t>MaleTopQuartile</t>
  </si>
  <si>
    <t>FemaleTopQuartile</t>
  </si>
  <si>
    <t>CompanyLinkToGPGInfo</t>
  </si>
  <si>
    <t>ResponsiblePerson</t>
  </si>
  <si>
    <t>EmployerSize</t>
  </si>
  <si>
    <t>CurrentName</t>
  </si>
  <si>
    <t>SubmittedAfterTheDeadline</t>
  </si>
  <si>
    <t>500 to 999</t>
  </si>
  <si>
    <t>250 to 499</t>
  </si>
  <si>
    <t>5000 to 19,999</t>
  </si>
  <si>
    <t>1000 to 4999</t>
  </si>
  <si>
    <t>Not Provided</t>
  </si>
  <si>
    <t>Adur District Council</t>
  </si>
  <si>
    <t>RE75X7BM</t>
  </si>
  <si>
    <t>Less than 250</t>
  </si>
  <si>
    <t>20,000 or more</t>
  </si>
  <si>
    <t>https://www.west-norfolk.gov.uk/info/20006/council_and_democracy/304/equality</t>
  </si>
  <si>
    <t>Allerdale Borough Council</t>
  </si>
  <si>
    <t>Amber Valley Borough Council</t>
  </si>
  <si>
    <t>1,_x000D_
84110</t>
  </si>
  <si>
    <t>http://www.ambervalley.gov.uk/council-and-democracy/equality-and-diversity.aspx</t>
  </si>
  <si>
    <t>Arun District Council</t>
  </si>
  <si>
    <t>https://www.arun.gov.uk/equality</t>
  </si>
  <si>
    <t>Ashfield District Council</t>
  </si>
  <si>
    <t>https://www.ashfield.gov.uk/your-council/strategies-plans-and-policies/equality-and-diversity/</t>
  </si>
  <si>
    <t>Ashford Borough Council</t>
  </si>
  <si>
    <t>https://www.ashford.gov.uk/transparency/our-staff/salaries/</t>
  </si>
  <si>
    <t>Avon &amp; Somerset Constabulary Police Station</t>
  </si>
  <si>
    <t>1,_x000D_
84240</t>
  </si>
  <si>
    <t>https://www.avonandsomerset.police.uk/about-us/publication-scheme/what-our-priorities-are-and-how-we-are-doing/gender-pay-gap/</t>
  </si>
  <si>
    <t>Avon Fire &amp; Rescue Service</t>
  </si>
  <si>
    <t>1,_x000D_
84250</t>
  </si>
  <si>
    <t>https://www.avonfire.gov.uk/documents/category/209-gender-pay-gap</t>
  </si>
  <si>
    <t>Aylesbury Vale District Council</t>
  </si>
  <si>
    <t>https://www.aylesburyvaledc.gov.uk/gender-pay-gap</t>
  </si>
  <si>
    <t>Babergh</t>
  </si>
  <si>
    <t>http://www.babergh.gov.uk/assets/Transparency/Babergh-and-Mid-Suffolk-Gender-Pay-Gap-Report-for-31-March-2017.pdf</t>
  </si>
  <si>
    <t>Barnet Council</t>
  </si>
  <si>
    <t>Barnsley Metropolitan Borough Council</t>
  </si>
  <si>
    <t>https://www.barnsley.gov.uk/services/our-council/information-we-publish/gender-pay/</t>
  </si>
  <si>
    <t>Barrow-in-furness Borough Council</t>
  </si>
  <si>
    <t>https://www.barrowbc.gov.uk/about-the-council/finances/transparency/financial-transparency-2017-18/</t>
  </si>
  <si>
    <t>Basildon District Council</t>
  </si>
  <si>
    <t>http://www.basildon.gov.uk/CHttpHandler.ashx?id=7943&amp;p=0</t>
  </si>
  <si>
    <t>Basingstoke &amp; Deane Borough Council</t>
  </si>
  <si>
    <t>https://www.basingstoke.gov.uk/content/doclib/2460.pdf</t>
  </si>
  <si>
    <t>Bassetlaw District Council</t>
  </si>
  <si>
    <t>http://data.bassetlaw.gov.uk/browse-the-catalogue/gender-pay-gap-statement.aspx</t>
  </si>
  <si>
    <t>Bath and North East Somerset Council</t>
  </si>
  <si>
    <t>http://www.bathnes.gov.uk/services/your-council-and-democracy/equality-and-diversity</t>
  </si>
  <si>
    <t>Bedford Borough Council</t>
  </si>
  <si>
    <t>http://www.bedford.gov.uk/community_and_living/equality_and_diversity/equality_information.aspx</t>
  </si>
  <si>
    <t>Bedfordshire Fire &amp; Rescue Service</t>
  </si>
  <si>
    <t>https://www.bedsfire.com/CorporateGovernance/Transparency/Documents/GPG%20Report%202017%20FINAL%2027%20March%202018.pdf</t>
  </si>
  <si>
    <t>Bedfordshire Police</t>
  </si>
  <si>
    <t>1,_x000D_
94110</t>
  </si>
  <si>
    <t>https://www.bedfordshire.police.uk/</t>
  </si>
  <si>
    <t>Birmingham City Council</t>
  </si>
  <si>
    <t>https://www.birmingham.gov.uk/info/20218/equality_and_diversity/1666/gender_pay_gap_reporting</t>
  </si>
  <si>
    <t>Blaby District Council</t>
  </si>
  <si>
    <t>http://www.blaby.gov.uk/about-the-council/strategies-plans-policies/equality-diversity-and-cohesion/equalities-information/</t>
  </si>
  <si>
    <t>Blackburn With Darwen Borough Council</t>
  </si>
  <si>
    <t>https://www.blackburn.gov.uk/Lists/DownloadableDocuments/Equality-Watch-2017-18.pdf</t>
  </si>
  <si>
    <t>Blackpool Council</t>
  </si>
  <si>
    <t>https://www.blackpool.gov.uk/Your-Council/Transparency-and-open-data/Documents/Gender-Pay-Gap-Publication-Report-2018.pdf</t>
  </si>
  <si>
    <t>Bolsover District Council</t>
  </si>
  <si>
    <t>Bolton Metropolitan Borough Council</t>
  </si>
  <si>
    <t>http://www.bolton.gov.uk/sites/DocumentCentre/Documents/GENDERPAYGAP.pdf</t>
  </si>
  <si>
    <t>Borough of Poole</t>
  </si>
  <si>
    <t>http://www.archive.poole.gov.uk/your-council/how-the-council-works/strategies-plans-and-policies/staff-salaries-and-allowances/</t>
  </si>
  <si>
    <t>Boston Borough Council</t>
  </si>
  <si>
    <t>http://www.boston.gov.uk/index.aspx?articleid=13490</t>
  </si>
  <si>
    <t>Bournemouth Borough Council</t>
  </si>
  <si>
    <t>https://www.bournemouth.gov.uk/genderpaygap</t>
  </si>
  <si>
    <t>Bracknell Forest Council</t>
  </si>
  <si>
    <t>Braintree District Council</t>
  </si>
  <si>
    <t>Breckland District Council</t>
  </si>
  <si>
    <t>https://www.breckland.gov.uk/genderpaygap</t>
  </si>
  <si>
    <t>Brent Council</t>
  </si>
  <si>
    <t>https://www.brent.gov.uk/your-council/transparency-in-brent/</t>
  </si>
  <si>
    <t>Brentwood Borough Council</t>
  </si>
  <si>
    <t>Brighton &amp; Hove City Council</t>
  </si>
  <si>
    <t>https://www.brighton-hove.gov.uk/content/council-and-democracy/council-finance/staff-pay-and-conditions-financial-information</t>
  </si>
  <si>
    <t>Bristol City Council</t>
  </si>
  <si>
    <t>https://www.bristol.gov.uk/people-communities/gender-equality</t>
  </si>
  <si>
    <t>Broadland District Council</t>
  </si>
  <si>
    <t>https://www.broadland.gov.uk/downloads/download/382/gender_pay_data</t>
  </si>
  <si>
    <t>Bromsgrove District Council</t>
  </si>
  <si>
    <t>http://www.bromsgrove.gov.uk/council/corporate/your-access-to-information/transparency-and-published-information/gender-pay-gap-reporting.aspx</t>
  </si>
  <si>
    <t>Broxbourne Borough Council</t>
  </si>
  <si>
    <t>https://www.broxbourne.gov.uk/sites/default/files/documents/Communications/PR-2018-3-28-Gender-Pay-Gap.pdf</t>
  </si>
  <si>
    <t>Broxtowe Borough Council</t>
  </si>
  <si>
    <t>https://www.broxtowe.gov.uk/media/4322/gender-pay-gap-data-march-2017.pdf</t>
  </si>
  <si>
    <t>Buckinghamshire &amp; Milton Keynes Fire Authority</t>
  </si>
  <si>
    <t>http://bucksfire.gov.uk/files/5015/2222/7111/Gender_Pay_Gap_report_2017-18.compressed.pdf</t>
  </si>
  <si>
    <t>Buckinghamshire County Council</t>
  </si>
  <si>
    <t>https://www.buckscc.gov.uk/services/council-and-democracy/</t>
  </si>
  <si>
    <t>Burnley Borough Council</t>
  </si>
  <si>
    <t>https://www.burnley.gov.uk/sites/default/files/Pay%20Policy%20Statement-2018-19%20with%20Appendices.pdf</t>
  </si>
  <si>
    <t>Bury Council</t>
  </si>
  <si>
    <t>https://www.bury.gov.uk/index.aspx?articleid=14174</t>
  </si>
  <si>
    <t>Calderdale Metropolitan Borough Council</t>
  </si>
  <si>
    <t>https://dataworks.calderdale.gov.uk/dataset/pay-policy</t>
  </si>
  <si>
    <t>Cambridge City Council</t>
  </si>
  <si>
    <t>Cambridgeshire County Council</t>
  </si>
  <si>
    <t>Cambridgeshire Fire &amp; Rescue Service</t>
  </si>
  <si>
    <t>http://www.cambsfire.gov.uk/CFRS_Gender_Pay_Gap_Report_2017_.pdf</t>
  </si>
  <si>
    <t>Cambridgeshire Police</t>
  </si>
  <si>
    <t>https://www.cambs.police.uk/news-and-appeals/Gender-pay-gap-2017</t>
  </si>
  <si>
    <t>Cannock Chase District Council</t>
  </si>
  <si>
    <t>https://www.cannockchasedc.gov.uk/sites/default/files/gender_pay_report_march_2018.pdf</t>
  </si>
  <si>
    <t>Canterbury City Council</t>
  </si>
  <si>
    <t>https://www.canterbury.gov.uk/info/20032/transparency_and_open_data/198/gender_pay_gap_report</t>
  </si>
  <si>
    <t>Carlisle City Council</t>
  </si>
  <si>
    <t>http://www.carlisle.gov.uk</t>
  </si>
  <si>
    <t>Castle Point Borough Council</t>
  </si>
  <si>
    <t>https://www.castlepoint.gov.uk/data-transparency</t>
  </si>
  <si>
    <t>Central Bedfordshire Council</t>
  </si>
  <si>
    <t>http://www.centralbedfordshire.gov.uk/Images/gender-pay-gap-report-2017-2_tcm3-27867.pdf</t>
  </si>
  <si>
    <t>Charnwood Borough Council</t>
  </si>
  <si>
    <t>https://www.charnwood.gov.uk/files/documents/gender_pay_gap_report_march_2017/Gender%20Pay%20Gap%20Report%20as%20at%2031%20March%202017.pdf</t>
  </si>
  <si>
    <t>Chelmsford City Council</t>
  </si>
  <si>
    <t>https://www.chelmsford.gov.uk/your-council/gender-pay-gap-reporting/</t>
  </si>
  <si>
    <t>Cheltenham Borough Council</t>
  </si>
  <si>
    <t>Cherwell District Council</t>
  </si>
  <si>
    <t>https://www.cherwell.gov.uk/download/downloads/id/7695/gender-pay-report.pdf</t>
  </si>
  <si>
    <t>Cheshire East Council</t>
  </si>
  <si>
    <t>http://www.cheshireeast.gov.uk/council_and_democracy/council_information/open-data-and-transparency/open-data-and-transparency.aspx</t>
  </si>
  <si>
    <t>Cheshire Fire Authority</t>
  </si>
  <si>
    <t>http://www.cheshirefire.gov.uk/about-us/facts-and-figures/gender-pay-gap</t>
  </si>
  <si>
    <t>Cheshire West And Chester Council</t>
  </si>
  <si>
    <t>http://inside.cheshirewestandchester.gov.uk/find_out_more/datasets_and_statistics/opendata/gender_pay_gap_figures</t>
  </si>
  <si>
    <t>Chesterfield Borough Council</t>
  </si>
  <si>
    <t>1,_x000D_
43390</t>
  </si>
  <si>
    <t>https://www.chesterfield.gov.uk/genderpay</t>
  </si>
  <si>
    <t>Chichester District Council</t>
  </si>
  <si>
    <t>http://www.chichester.gov.uk/councildata#paygap</t>
  </si>
  <si>
    <t>Chiltern District Council</t>
  </si>
  <si>
    <t>http://www.chiltern.gov.uk/</t>
  </si>
  <si>
    <t>Chorley Borough Council</t>
  </si>
  <si>
    <t>http://chorley.gov.uk/Pages/AtoZ/Financial%20information.aspx</t>
  </si>
  <si>
    <t>Christchurch and East Dorset Councils</t>
  </si>
  <si>
    <t>https://www.dorsetforyou.gov.uk/media/225193/Christchurch-and-East-Dorset-Councils-Gender-Pay-Gap-Report-2017/pdf/Christchurch_and_East_Dorset_Partnership_-_Gender_Pay_Gap.pdf</t>
  </si>
  <si>
    <t>City London Corporation</t>
  </si>
  <si>
    <t>https://www.cityoflondon.gov.uk/about-the-city/how-we-make-decisions/Pages/equality-inclusion.aspx</t>
  </si>
  <si>
    <t>City Of Bradford Metropolitan District Council</t>
  </si>
  <si>
    <t>https://www.bradford.gov.uk/open-data/our-datasets/pay-grading-structure-and-senior-salaries/</t>
  </si>
  <si>
    <t>City of Lincoln Council</t>
  </si>
  <si>
    <t>https://www.lincoln.gov.uk/_resources/assets/attachment/full/0/61626.pdf</t>
  </si>
  <si>
    <t>City of York Council</t>
  </si>
  <si>
    <t>https://www.york.gov.uk/downloads/file/15519/gender_pay_gap_report</t>
  </si>
  <si>
    <t>Cleveland Fire Brigade</t>
  </si>
  <si>
    <t>http://www.clevelandfire.gov.uk/about/equality-diversity-inclusion/</t>
  </si>
  <si>
    <t>Cleveland Police</t>
  </si>
  <si>
    <t>Colchester Borough Council</t>
  </si>
  <si>
    <t>http://www.colchester.gov.uk/article/12608/Equality-and-Diversity</t>
  </si>
  <si>
    <t>Copeland Borough Council</t>
  </si>
  <si>
    <t>https://www.copeland.gov.uk/</t>
  </si>
  <si>
    <t>Corby Borough Council</t>
  </si>
  <si>
    <t>Cornwall Council</t>
  </si>
  <si>
    <t>http://www.cornwall.gov.uk/council-and-democracy/council-spending-budgets-and-information/</t>
  </si>
  <si>
    <t>Cotswold District Council</t>
  </si>
  <si>
    <t>http://www.cotswold.gov.uk/about-the-council/information-data/finance-expenditure/</t>
  </si>
  <si>
    <t>Coventry City Council</t>
  </si>
  <si>
    <t>http://www.coventry.gov.uk/downloads/file/26767/gender_pay_gap_report</t>
  </si>
  <si>
    <t>Craven District Council</t>
  </si>
  <si>
    <t>https://www.cravendc.gov.uk/data-and-transparency/open-data/</t>
  </si>
  <si>
    <t>Crawley Borough Council</t>
  </si>
  <si>
    <t>Croydon Council</t>
  </si>
  <si>
    <t>Cumbria Constabulary</t>
  </si>
  <si>
    <t>https://www.cumbria.police.uk/Information-Rights/Transparency.aspx</t>
  </si>
  <si>
    <t>Cumbria County Council</t>
  </si>
  <si>
    <t>http://cumbria.gov.uk/elibrary/Content/Internet/536/5901/4318716933.pdf</t>
  </si>
  <si>
    <t>Dacorum Borough Council</t>
  </si>
  <si>
    <t>http://www.dacorum.gov.uk/home/open-data/salaries-data</t>
  </si>
  <si>
    <t>Darlington Borough Council</t>
  </si>
  <si>
    <t>Dartford Borough Council</t>
  </si>
  <si>
    <t>https://www.dartford.gov.uk</t>
  </si>
  <si>
    <t>Derby City Council</t>
  </si>
  <si>
    <t>https://news.derby.gov.uk/council-announces-gender-pay-gap-results/</t>
  </si>
  <si>
    <t>Derbyshire Constabulary</t>
  </si>
  <si>
    <t>http://www.derbyshire.police.uk/Documents/About-Us/Equality/Gender-Pay-Gap-2017-18.pdf</t>
  </si>
  <si>
    <t>Derbyshire County Council</t>
  </si>
  <si>
    <t>https://www.derbyshire.gov.uk/working_for_us/equal_opportunities/gender-pay-gap/default.asp</t>
  </si>
  <si>
    <t>Derbyshire Dales District Council</t>
  </si>
  <si>
    <t>Derbyshire Fire &amp; Rescue Service</t>
  </si>
  <si>
    <t>http://www.derbys-fire.gov.uk/files/9115/1963/7278/Gender_Pay_Gap_Report_2017-18.pdf</t>
  </si>
  <si>
    <t>Devon &amp; Cornwall Police</t>
  </si>
  <si>
    <t>http://www.dc.police.uk/paygap</t>
  </si>
  <si>
    <t>Devon &amp; Somerset Fire &amp; Rescue Service</t>
  </si>
  <si>
    <t>http://www.dsfire.gov.uk/AboutUs/EqualityandDiversity/EqualityInformation/documents/GenderPayGapreportDSFRS2017.pdf</t>
  </si>
  <si>
    <t>Devon County Council</t>
  </si>
  <si>
    <t>https://new.devon.gov.uk/factsandfigures/open-data/the-council-staffing-and-pay/gender-pay-gap/</t>
  </si>
  <si>
    <t>Doncaster Metropolitan Borough Council</t>
  </si>
  <si>
    <t>http://www.doncaster.gov.uk/services/the-council-democracy/equality-and-inclusion</t>
  </si>
  <si>
    <t>Dorset &amp; Wiltshire Fire &amp; Rescue Service</t>
  </si>
  <si>
    <t>https://www.dwfire.org.uk/wp-content/uploads/2018/02/18-12-Gender-Pay-Gap-Report.pdf</t>
  </si>
  <si>
    <t>Dorset County Council</t>
  </si>
  <si>
    <t>https://www.dorsetforyou.gov.uk/article/426406/Gender-pay-gap-reporting</t>
  </si>
  <si>
    <t>Dorset Police</t>
  </si>
  <si>
    <t>https://www.dorset.police.uk/news-information/about-dorset-police/reports-publications/gender-pay-gap/</t>
  </si>
  <si>
    <t>Dover District Council</t>
  </si>
  <si>
    <t>http://moderngov.dover.gov.uk/documents/s25690/Gender%20Pay%20Gap%20Report.pdf</t>
  </si>
  <si>
    <t>Dudley Metropolitan Borough Council</t>
  </si>
  <si>
    <t>http://www.dudley.gov.uk/community/equality/gender-pay-gap-reporting/</t>
  </si>
  <si>
    <t>Durham Constabulary</t>
  </si>
  <si>
    <t>https://www.durham.police.uk/Pages/default.aspx</t>
  </si>
  <si>
    <t>Durham County Council</t>
  </si>
  <si>
    <t>Durham Fire Brigade</t>
  </si>
  <si>
    <t>https://www.ddfire.gov.uk/gender-pay-gap-report</t>
  </si>
  <si>
    <t>Ealing Council</t>
  </si>
  <si>
    <t>East Devon District Council</t>
  </si>
  <si>
    <t>http://eastdevon.gov.uk/council-and-democracy/council-business/equality-and-diversity/workforce-monitoring/</t>
  </si>
  <si>
    <t>East Hampshire District Council</t>
  </si>
  <si>
    <t>https://www.easthants.gov.uk/sites/default/files/documents/Gender%20Pay%20Gap%20Intro%20EHDC_0.pdf</t>
  </si>
  <si>
    <t>East Hertfordshire Council</t>
  </si>
  <si>
    <t>https://www.eastherts.gov.uk/article/36182/Gender-Pay-Gap-Report-2017</t>
  </si>
  <si>
    <t>East Lindsey District Council</t>
  </si>
  <si>
    <t>https://www.e-lindsey.gov.uk/media/8548/Gender-Pay-Gap-Reporting/pdf/Gender_Pay_Gap_Reporting_ELDC_20180305.pdf</t>
  </si>
  <si>
    <t>East Riding of Yorkshire Council</t>
  </si>
  <si>
    <t>http://www2.eastriding.gov.uk/council/governance-and-spending/gender-pay-gap/</t>
  </si>
  <si>
    <t>East Staffordshire Borough Council</t>
  </si>
  <si>
    <t>http://www.eaststaffsbc.gov.uk/sites/default/files/docs/equalities/Gender-Pay-Gap-Report.pdf</t>
  </si>
  <si>
    <t>East Sussex Council</t>
  </si>
  <si>
    <t>https://www.eastsussex.gov.uk/jobs/benefits/pay/</t>
  </si>
  <si>
    <t>East Sussex Fire and Rescue Service</t>
  </si>
  <si>
    <t>https://www.esfrs.org/about-us/inclusion-diversity/</t>
  </si>
  <si>
    <t>Eastbourne Borough Council</t>
  </si>
  <si>
    <t>Eastleigh Borough Council</t>
  </si>
  <si>
    <t>https://www.eastleigh.gov.uk/council/strategies-and-policies/equality-and-diversity</t>
  </si>
  <si>
    <t>Elmbridge Borough Council</t>
  </si>
  <si>
    <t>http://www.elmbridge.gov.uk/council/equality-data-and-workforce-monitoring/</t>
  </si>
  <si>
    <t>Enfield Council</t>
  </si>
  <si>
    <t>Epping Forest District Council</t>
  </si>
  <si>
    <t>http://www.eppingforestdc.gov.uk/index.php/home/file-store/category/361-equality-reports?download=4842:gender-pay-gap-report-2017</t>
  </si>
  <si>
    <t>Epsom and Ewell Borough Council</t>
  </si>
  <si>
    <t>https://www.epsom-ewell.gov.uk/sites/default/files/documents/residents/communities-and-wellbeing/Website%20data_0.pdf</t>
  </si>
  <si>
    <t>Erewash Borough Council</t>
  </si>
  <si>
    <t>https://www.erewash.gov.uk/media/EBC/web-files/personnel/Forms_Policies_and_Procedures/GenderPay_Gap-Report.pdf</t>
  </si>
  <si>
    <t>Essex County Council</t>
  </si>
  <si>
    <t>http://www.essex.gov.uk/Your-Council/Strategies-Policies/Equality-diversity/Documents/Essex%20County%20Council%20-%20Pay%20Gap%20Report%20(Final).pdf</t>
  </si>
  <si>
    <t>Essex County Fire &amp; Rescue Service</t>
  </si>
  <si>
    <t>http://www.essex-fire.gov.uk/About_Us/Gender_Pay_Reporting/</t>
  </si>
  <si>
    <t>Essex Police</t>
  </si>
  <si>
    <t>https://www.essex.police.uk/about-us/publications/gender-pay-gap/</t>
  </si>
  <si>
    <t>Exeter City Council</t>
  </si>
  <si>
    <t>Fareham Borough Council</t>
  </si>
  <si>
    <t>http://www.fareham.gov.uk/about_the_council/strategies/genderpaygap.aspx</t>
  </si>
  <si>
    <t>Fenland District Council</t>
  </si>
  <si>
    <t>http://www.fenland.gov.uk/equality</t>
  </si>
  <si>
    <t>Forest Heath District Council</t>
  </si>
  <si>
    <t>https://www.westsuffolk.gov.uk/Council/Data_and_information/upload/Gender-Pay-Gap-Report-Final-Website.pdf</t>
  </si>
  <si>
    <t>Fylde Borough Council</t>
  </si>
  <si>
    <t>http://www.fylde.gov.uk/council/your-council/equality-information/</t>
  </si>
  <si>
    <t>Gateshead Council</t>
  </si>
  <si>
    <t>Gedling Borough Council</t>
  </si>
  <si>
    <t>https://www.gedling.gov.uk/council/aboutus/financeandaccounts/opendata/genderpaygapdata/</t>
  </si>
  <si>
    <t>Gloucester City Council</t>
  </si>
  <si>
    <t>http://www.gloucester.gov.uk/council/performance-and-spending/transparency/Pages/Human-Resources-Information.aspx</t>
  </si>
  <si>
    <t>Gloucestershire Constabulary</t>
  </si>
  <si>
    <t>https://www.gloucestershire.police.uk/media/5644/gloucestershire-gender-pay-gap-report-for-the-year-2016-17-3.pdf</t>
  </si>
  <si>
    <t>Gloucestershire County Council</t>
  </si>
  <si>
    <t>https://www.gloucestershire.gov.uk/council-and-democracy/equalities-and-our-duties-under-the-equality-act-2010/equality-information-and-analysis/</t>
  </si>
  <si>
    <t>Gravesham Borough Council</t>
  </si>
  <si>
    <t>https://www.gravesham.gov.uk/home/about-the-council/policies-strategies-open-data/transparency-and-open-data/</t>
  </si>
  <si>
    <t>Great Yarmouth Borough Council</t>
  </si>
  <si>
    <t>Greater London Authority</t>
  </si>
  <si>
    <t>Greater Manchester County Fire Service</t>
  </si>
  <si>
    <t>https://www.greatermanchester-ca.gov.uk/downloads/download/161/gmca_gender_pay_gap_2017</t>
  </si>
  <si>
    <t>Greater Manchester Police</t>
  </si>
  <si>
    <t>http://www.gmp.police.uk/live/Nhoodv3.nsf/WebAttachments/3270D2362DBA02098025825E004C934D/$File/2017%20Gender%20Pay%20Gap%20Report.pdf</t>
  </si>
  <si>
    <t>Guildford Borough Council</t>
  </si>
  <si>
    <t>1,_x000D_
64209</t>
  </si>
  <si>
    <t>https://www.guildford.gov.uk</t>
  </si>
  <si>
    <t>Halton Borough Council</t>
  </si>
  <si>
    <t>https://www3.halton.gov.uk/Pages/councildemocracy/Equality-and-Diversity.aspx</t>
  </si>
  <si>
    <t>Hambleton District Council</t>
  </si>
  <si>
    <t>https://www.hambleton.gov.uk/downloads/file/3685/gender_pay_gap_report_2017</t>
  </si>
  <si>
    <t>Hampshire Constabulary</t>
  </si>
  <si>
    <t>https://www.hampshire.police.uk/about-us/publications-and-documents/gender-pay-information-2017/</t>
  </si>
  <si>
    <t>Hampshire County Council</t>
  </si>
  <si>
    <t>https://www.hants.gov.uk/aboutthecouncil/informationandstats/opendata/opendatasearch/genderpaygap</t>
  </si>
  <si>
    <t>Hampshire Fire &amp; Rescue Service</t>
  </si>
  <si>
    <t>Haringey Council</t>
  </si>
  <si>
    <t>http://www.haringey.gov.uk/local-democracy/performance-and-finance/gender-pay-gap</t>
  </si>
  <si>
    <t>Harlow District Council</t>
  </si>
  <si>
    <t>http://www.harlow.gov.uk/structure#paygap</t>
  </si>
  <si>
    <t>Harrogate Borough Council</t>
  </si>
  <si>
    <t>https://www.harrogate.gov.uk/genderpay</t>
  </si>
  <si>
    <t>Hartlepool Borough Council</t>
  </si>
  <si>
    <t>https://www.hartlepool.gov.uk/gender-pay-gap</t>
  </si>
  <si>
    <t>Hastings Borough Council</t>
  </si>
  <si>
    <t>https://www.hastings.gov.uk/content/my_council/transparency/equalities/pdfs/Workforce_Profile.pdf</t>
  </si>
  <si>
    <t>Havant Borough Council</t>
  </si>
  <si>
    <t>https://www.havant.gov.uk/sites/default/files/documents/Gender%20Pay%20Gap%20Intro%20HBC_0.pdf</t>
  </si>
  <si>
    <t>Hereford &amp; Worcester Fire &amp; Rescue Service</t>
  </si>
  <si>
    <t>http://www.hwfire.org.uk/your-right-to-know/equality-and-diversity/</t>
  </si>
  <si>
    <t>Herefordshire Council</t>
  </si>
  <si>
    <t>https://www.herefordshire.gov.uk/info/200148/your_council/557/about_herefordshire_council/5</t>
  </si>
  <si>
    <t>Hertfordshire Constabulary</t>
  </si>
  <si>
    <t>Hertfordshire County Council</t>
  </si>
  <si>
    <t>https://www.hertfordshire.gov.uk/about-the-council/freedom-of-information-and-council-data/open-data-statistics-about-hertfordshire/who-we-are-and-what-we-do/staff-structure-and-salaries.aspx</t>
  </si>
  <si>
    <t>Hertsmere Borough Council</t>
  </si>
  <si>
    <t>https://www.hertsmere.gov.uk/Documents/03-Community/Community-Information/Knowing-our-Community/Knowing-our-workforce-2017.pdf</t>
  </si>
  <si>
    <t>High Peak Borough Council</t>
  </si>
  <si>
    <t>https://highpeak.gov.uk</t>
  </si>
  <si>
    <t>Hinckley And Bosworth Borough Council</t>
  </si>
  <si>
    <t>Horsham District Council</t>
  </si>
  <si>
    <t>https://www.horsham.gov.uk/</t>
  </si>
  <si>
    <t>Humberside Fire &amp; Rescue Service</t>
  </si>
  <si>
    <t>http://www.humbersidefire.gov.uk/uploads/files/Humberside_Fire_Rescue_Gender_Pay_Report.pdf</t>
  </si>
  <si>
    <t>Humberside Police</t>
  </si>
  <si>
    <t>Huntingdonshire District Council</t>
  </si>
  <si>
    <t>Hyndburn Borough Council</t>
  </si>
  <si>
    <t>https://www.hyndburnbc.gov.uk/download-package/gender-pay-gap-statement/</t>
  </si>
  <si>
    <t>Ipswich Borough Council</t>
  </si>
  <si>
    <t>https://democracy.ipswich.gov.uk/documents/s20621/Ipswich%20Borough%20Council%20Gender%20Pay%20Gap%20Report%20April%202017.pdf</t>
  </si>
  <si>
    <t>Isle Of Wight Council</t>
  </si>
  <si>
    <t>https://www.iwight.com/documentlibrary/view/gender-pay-gap-report-2016-171</t>
  </si>
  <si>
    <t>Kent County Council</t>
  </si>
  <si>
    <t>http://www.kent.gov.uk/jobs/careers-with-us/working-for-us#tab-3</t>
  </si>
  <si>
    <t>Kent Fire &amp; Rescue Service</t>
  </si>
  <si>
    <t>http://www.kent.fire-uk.org/about-us/equality-and-diversity/knowing-our-communities-and-staff/</t>
  </si>
  <si>
    <t>Kent Police</t>
  </si>
  <si>
    <t>http://www.kent.police.uk/about-us/information-about-us/finance</t>
  </si>
  <si>
    <t>Kettering Borough Council</t>
  </si>
  <si>
    <t>Kings Lynn &amp; West Norfolk Borough Council</t>
  </si>
  <si>
    <t>Kingston upon Hull City Council</t>
  </si>
  <si>
    <t>https://cmis.hullcc.gov.uk/cmis/HullCityCouncilOpenData.aspx</t>
  </si>
  <si>
    <t>Kirklees Council</t>
  </si>
  <si>
    <t>http://www.kirklees.gov.uk/beta/information-and-data/pdf/open-data/gender-pay-gap-report-2018.pdf</t>
  </si>
  <si>
    <t>Knowsley Metropolitan Borough Council</t>
  </si>
  <si>
    <t>http://www.knowsley.gov.uk/knowsleycouncil/media/Documents/Gender-Pay-Gap-Report-2017.pdf</t>
  </si>
  <si>
    <t>Lambeth Council</t>
  </si>
  <si>
    <t>https://www.lambeth.gov.uk/elections-and-council/transparency-and-open-data/gender-pay-gap-report</t>
  </si>
  <si>
    <t>Lancashire Constabulary</t>
  </si>
  <si>
    <t>https://www.lancashire.police.uk/about-us/our-commitment/gender-pay-gap/</t>
  </si>
  <si>
    <t>Lancashire County Council</t>
  </si>
  <si>
    <t>http://www.lancashire.gov.uk/council/strategies-policies-plans/equality-diversity-and-community-cohesion/</t>
  </si>
  <si>
    <t>Lancashire Fire and Rescue Service</t>
  </si>
  <si>
    <t>https://cfa.lancsfirerescue.org.uk/documents/s3441/Resources%20Committee%20-%202018%20-%20Gender%20Pay%20Gap%20monday%20final.pdf</t>
  </si>
  <si>
    <t>Lancaster City Council</t>
  </si>
  <si>
    <t>Leeds City Council</t>
  </si>
  <si>
    <t>Leicester City Council</t>
  </si>
  <si>
    <t>https://www.leicester.gov.uk/media/184063/gender-pay-gap-report-2016-2017.pdf</t>
  </si>
  <si>
    <t>Leicestershire County Council</t>
  </si>
  <si>
    <t>https://www.leicestershire.gov.uk/sites/default/files/LCC-Gender-Pay-Gap.pdf</t>
  </si>
  <si>
    <t>Leicestershire Fire and Rescue Service</t>
  </si>
  <si>
    <t>http://www.leicestershire-fire.gov.uk/wp-content/uploads/2018/03/gender-pay-gapv5.pdf</t>
  </si>
  <si>
    <t>Leicestershire Police</t>
  </si>
  <si>
    <t>https://leics.police.uk/media/uploads/library/file/Genderpaygapreport2018.pdf</t>
  </si>
  <si>
    <t>Lichfield District Council</t>
  </si>
  <si>
    <t>https://www.lichfielddc.gov.uk/Council/Gender-pay-report.aspx</t>
  </si>
  <si>
    <t>Lincolnshire County Council</t>
  </si>
  <si>
    <t>Lincolnshire Police</t>
  </si>
  <si>
    <t>Liverpool City Council</t>
  </si>
  <si>
    <t>http://www.liverpool.gov.uk/media/1356880/liverpool-city-council-gender-pay-gap-report-2017.pdf</t>
  </si>
  <si>
    <t>London borough Harrow Council</t>
  </si>
  <si>
    <t>London Borough of Barking and Dagenham</t>
  </si>
  <si>
    <t>https://www.lbbd.gov.uk/council/statistics-and-data/workforce-information/gender-pay-gap-reporting/</t>
  </si>
  <si>
    <t>London Borough of Bexley</t>
  </si>
  <si>
    <t>https://www.bexley.gov.uk/services/jobs-and-careers/gender-pay-gap-reporting</t>
  </si>
  <si>
    <t>London Borough of Bromley Council</t>
  </si>
  <si>
    <t>http://www.bromley.gov.uk/downloads/file/3389/gender_pay_report_march_2017</t>
  </si>
  <si>
    <t>London Borough of Camden</t>
  </si>
  <si>
    <t>https://opendata.camden.gov.uk/Your-Council/London-Borough-Of-Camden-Pay-Gap-Report-2016-17/h9e9-by3w</t>
  </si>
  <si>
    <t>London Borough of Hackney</t>
  </si>
  <si>
    <t>London Borough of Hammersmith &amp; Fulham</t>
  </si>
  <si>
    <t>London Borough of Hillingdon</t>
  </si>
  <si>
    <t>http://www.hillingdon.gov.uk/article/32869/Equality-in-employment</t>
  </si>
  <si>
    <t>London Borough Of Hounslow</t>
  </si>
  <si>
    <t>London Borough of Islington</t>
  </si>
  <si>
    <t>https://www.islington.gov.uk/about-the-council/equality-and-diversity/our-approach</t>
  </si>
  <si>
    <t>London Borough of Merton</t>
  </si>
  <si>
    <t>https://www.merton.gov.uk/council-and-local-democracy/data-protection-and-freedom-of-information/open-data/gender-pay-gap-reporting</t>
  </si>
  <si>
    <t>London Borough of Redbridge Council</t>
  </si>
  <si>
    <t>London Borough Of Richmond Upon Thames Council</t>
  </si>
  <si>
    <t>http://www.richmond.gov.uk/council/open_richmond/information_about_the_council/officers_pay_and_expenses/gender_pay_gap</t>
  </si>
  <si>
    <t>London Borough Of Southwark</t>
  </si>
  <si>
    <t>http://www.southwark.gov.uk/assets/attach/5291/Workforce%20report%202016-17.pdf</t>
  </si>
  <si>
    <t>London Borough Of Sutton</t>
  </si>
  <si>
    <t>https://www.sutton.gov.uk/info/200436/customer_services/874/open_data/2</t>
  </si>
  <si>
    <t>London Borough Of Tower Hamlets</t>
  </si>
  <si>
    <t>London Fire &amp; Emergency Planning Authority</t>
  </si>
  <si>
    <t>https://www.london-fire.gov.uk/about-us/equality-and-diversity/recruitment-retention-and-development/</t>
  </si>
  <si>
    <t>Luton Borough Council</t>
  </si>
  <si>
    <t>https://www.luton.gov.uk/Council_government_and_democracy/Data_protection_and_freedom_of_information/Freedom_of_information/Publication%20Scheme%20-%20Luton%20Borough%20Council/Pages/gender-pay-gap.aspx</t>
  </si>
  <si>
    <t>Maidstone Borough Council</t>
  </si>
  <si>
    <t>http://maidstone.gov.uk/__data/assets/pdf_file/0004/9877/Gender-Pay-Gap-Report-5-December-2017.pdf</t>
  </si>
  <si>
    <t>Manchester City Council</t>
  </si>
  <si>
    <t>http://www.manchester.gov.uk/open/downloads/download/31/pay_policy_statement</t>
  </si>
  <si>
    <t>Mansfield District Council</t>
  </si>
  <si>
    <t>http://www.mansfield.gov.uk/CHttpHandler.ashx?id=9826&amp;p=0</t>
  </si>
  <si>
    <t>Medway Council</t>
  </si>
  <si>
    <t>http://www.medway.gov.uk/thecouncilanddemocracy/councilfinances.aspx</t>
  </si>
  <si>
    <t>Merseyside Fire and Rescue Service</t>
  </si>
  <si>
    <t>http://www.merseyfire.gov.uk/aspx/pages/equality/pdf/Public_Sector_Equality_Data_Report_2017.pdf</t>
  </si>
  <si>
    <t>Merseyside Police</t>
  </si>
  <si>
    <t>https://www.merseyside.police.uk/media/1425197/gender-pay-gap-report.pdf</t>
  </si>
  <si>
    <t>Metropolitan Police Service</t>
  </si>
  <si>
    <t>https://www.met.police.uk/globalassets/foi-media/who_we_are_and_what_we_do/corporate/mps-gender-pay-gap-2017.pdf</t>
  </si>
  <si>
    <t>Mid &amp; West Wales Fire &amp; Rescue Service</t>
  </si>
  <si>
    <t>http://www.mawwfire.gov.uk/English/About/Access-to-Information/Pages/Gender-Pay-Gap-Report.aspx</t>
  </si>
  <si>
    <t>Mid Devon District Council</t>
  </si>
  <si>
    <t>https://www.middevon.gov.uk/your-council/equality-and-diversity/equality-information/</t>
  </si>
  <si>
    <t>Mid Suffolk District Council</t>
  </si>
  <si>
    <t>http://www.midsuffolk.gov.uk/assets/Transparency/Babergh-and-Mid-Suffolk-Gender-Pay-Gap-Report-for-31-March-2017.pdf</t>
  </si>
  <si>
    <t>Mid Sussex District Council</t>
  </si>
  <si>
    <t>Middlesbrough Council</t>
  </si>
  <si>
    <t>https://middlesbrough.gov.uk/open-data-foi-and-have-your-say/open-data-and-policies/gender-pay-gap-reports</t>
  </si>
  <si>
    <t>Milton Keynes Council</t>
  </si>
  <si>
    <t>Mole Valley District Council</t>
  </si>
  <si>
    <t>http://www.molevalley.gov.uk/index.cfm?articleid=17226</t>
  </si>
  <si>
    <t>New Forest District Council</t>
  </si>
  <si>
    <t>1,_x000D_
52220</t>
  </si>
  <si>
    <t>http://www.newforest.gov.uk/article/18147/Gender-Pay-Gap-Information</t>
  </si>
  <si>
    <t>Newark &amp; Sherwood District Council</t>
  </si>
  <si>
    <t>http://www.newark-sherwooddc.gov.uk/equality/</t>
  </si>
  <si>
    <t>Newcastle City Council</t>
  </si>
  <si>
    <t>Newcastle-under-lyme Borough Council</t>
  </si>
  <si>
    <t>Newham Council</t>
  </si>
  <si>
    <t>Norfolk Constabulary</t>
  </si>
  <si>
    <t>http://www.norfolk.police.uk/about-us/our-policies/equality-and-diversity</t>
  </si>
  <si>
    <t>Norfolk County Council</t>
  </si>
  <si>
    <t>https://www.norfolk.gov.uk/-/media/norfolk/downloads/what-we-do-and-how-we-work/policy-performance-and-partnerships/performance/equality-actions/gender-pay-gap.pdf?la=en</t>
  </si>
  <si>
    <t>North Devon Council</t>
  </si>
  <si>
    <t>North East Lincolnshire Council</t>
  </si>
  <si>
    <t>1,_x000D_
84300</t>
  </si>
  <si>
    <t>https://www.nelincs.gov.uk/wp-content/uploads/2018/03/Gender-Pay-Report-03-2017.pdf</t>
  </si>
  <si>
    <t>North Hertfordshire District Council</t>
  </si>
  <si>
    <t>https://www.north-herts.gov.uk/home/council-data-and-performance/policies/workforce-profile</t>
  </si>
  <si>
    <t>North Kesteven District Council</t>
  </si>
  <si>
    <t>North Lincolnshire Council</t>
  </si>
  <si>
    <t>http://www.northlincs.gov.uk/community-advice-and-support/diversity-and-inclusion/delivering-the-equality-act/</t>
  </si>
  <si>
    <t>North Norfolk District Council</t>
  </si>
  <si>
    <t>http://staging.north-norfolk.gov.uk/tasks/transparency-data/view-gender-pay-gap-report/</t>
  </si>
  <si>
    <t>North Somerset Council</t>
  </si>
  <si>
    <t>http://www.n-somerset.gov.uk/my-council/equalities/equality-policies-and-reports/gender-pay-gap-reports/</t>
  </si>
  <si>
    <t>North Tyneside Council</t>
  </si>
  <si>
    <t>http://www.northtyneside.gov.uk/datastore.shtml?p_subjectCategory=1226</t>
  </si>
  <si>
    <t>North Wales Fire and Rescue Service</t>
  </si>
  <si>
    <t>North Wales Police</t>
  </si>
  <si>
    <t>https://www.north-wales.police.uk/about-us/equality-and-diversity/gender-pay-gap</t>
  </si>
  <si>
    <t>North Warwickshire Borough Council</t>
  </si>
  <si>
    <t>https://www.northwarks.gov.uk/info/20170/council_business/1211/transparency_-_expenditure_salaries_accounts</t>
  </si>
  <si>
    <t>North West Leicestershire District Council</t>
  </si>
  <si>
    <t>https://www.nwleics.gov.uk/pages/gender_pay_gap_2018</t>
  </si>
  <si>
    <t>North Yorkshire County Council</t>
  </si>
  <si>
    <t>https://www.northyorks.gov.uk/about-council</t>
  </si>
  <si>
    <t>North Yorkshire Fire and Rescue Service</t>
  </si>
  <si>
    <t>http://www.northyorksfire.gov.uk</t>
  </si>
  <si>
    <t>North Yorkshire Police</t>
  </si>
  <si>
    <t>http://www.northyorkshire.police.uk/gender-pay-gap</t>
  </si>
  <si>
    <t>Northampton Borough Council</t>
  </si>
  <si>
    <t>https://www.northampton.gov.uk/info/200041/equality-and-diversity/2141/equalites-information/3</t>
  </si>
  <si>
    <t>Northamptonshire County Council</t>
  </si>
  <si>
    <t>Northamptonshire Police</t>
  </si>
  <si>
    <t>Northeast Derbyshire Council</t>
  </si>
  <si>
    <t>Northumberland County Council</t>
  </si>
  <si>
    <t>http://www.northumberland.gov.uk/NorthumberlandCountyCouncil/media/About-the-Council/equality/Gender-pay-gap-1.pdf</t>
  </si>
  <si>
    <t>Northumbria Police</t>
  </si>
  <si>
    <t>http://www.northumbria.police.uk/genderpaygap</t>
  </si>
  <si>
    <t>Norwich City Council</t>
  </si>
  <si>
    <t>https://www.norwich.gov.uk/site/custom_scripts/funnelback_search.php?query=equality+report</t>
  </si>
  <si>
    <t>Nottingham City Council</t>
  </si>
  <si>
    <t>Nottinghamshire County Council</t>
  </si>
  <si>
    <t>http://www.nottinghamshire.gov.uk/jobs-and-working/equality/gender-pay-gap-report</t>
  </si>
  <si>
    <t>Nottinghamshire Fire and Rescue Service</t>
  </si>
  <si>
    <t>Nottinghamshire Police</t>
  </si>
  <si>
    <t>Nuneaton &amp; Bedworth Borough Council</t>
  </si>
  <si>
    <t>Oldham Council</t>
  </si>
  <si>
    <t>https://www.oldham.gov.uk/info/200146/strategies_plans_and_policies/976/equality_and_diversity/4</t>
  </si>
  <si>
    <t>Oxford City Council</t>
  </si>
  <si>
    <t>Oxfordshire County Council</t>
  </si>
  <si>
    <t>https://www2.oxfordshire.gov.uk/cms/sites/default/files/folders/documents/aboutyourcouncil/plansperformancepolicy/equality/Genderpaygapreport.pdf</t>
  </si>
  <si>
    <t>Pendle Borough Council</t>
  </si>
  <si>
    <t>Peterborough City Council</t>
  </si>
  <si>
    <t>https://www.peterborough.gov.uk/upload/www.peterborough.gov.uk/council/strategies-polices-and-plans/GenderPayGap.pdf?inline=true</t>
  </si>
  <si>
    <t>Plymouth City Council</t>
  </si>
  <si>
    <t>https://www.plymouth.gov.uk/aboutcouncil/councilfinancesandaccounts/statementaccounts</t>
  </si>
  <si>
    <t>Portsmouth City Council</t>
  </si>
  <si>
    <t>https://www.portsmouth.gov.uk/ext/documents-external/cou-gender-pay-gap-report.pdf</t>
  </si>
  <si>
    <t>Preston City Council</t>
  </si>
  <si>
    <t>http://www.preston.gov.uk/thecouncil/about-preston-city-council/gender-pay-gap-report-2017/</t>
  </si>
  <si>
    <t>Reading Borough Council</t>
  </si>
  <si>
    <t>http://www.reading.gov.uk/media/8475/Item06/pdf/Item06_1.pdf</t>
  </si>
  <si>
    <t>Redcar &amp; Cleveland Borough Council</t>
  </si>
  <si>
    <t>http://www.redcar-cleveland.gov.uk/rcbcweb.nsf/web+full+list/72c7814fc49f94a38025799800549444?opendocument</t>
  </si>
  <si>
    <t>Redditch Borough Council</t>
  </si>
  <si>
    <t>http://www.redditchbc.gov.uk/council/corporate/your-access-to-information/transparency-and-published-information/gender-pay-gap-reporting.aspx</t>
  </si>
  <si>
    <t>Reigate and Banstead Borough Council</t>
  </si>
  <si>
    <t>Rochdale Borough Council</t>
  </si>
  <si>
    <t>Rother District Council</t>
  </si>
  <si>
    <t>https://www.rother.gov.uk/</t>
  </si>
  <si>
    <t>Rotherham Metropolitan Borough Council</t>
  </si>
  <si>
    <t>http://www.rotherham.gov.uk/downloads/download/14/equality_in_employment</t>
  </si>
  <si>
    <t>Royal Berkshire Fire &amp; Rescue Service</t>
  </si>
  <si>
    <t>https://www.rbfrs.co.uk/your-service/transparency-and-governance/staffing-transparency/</t>
  </si>
  <si>
    <t>Royal Borough of Greenwich</t>
  </si>
  <si>
    <t>Royal Borough of Kensington and Chelsea</t>
  </si>
  <si>
    <t>https://www.rbkc.gov.uk/council-and-democracy/open-data-and-transparency/transparency-and-open-data/transparency-and-open</t>
  </si>
  <si>
    <t>Royal Borough Of Kingston-Upon-Thames</t>
  </si>
  <si>
    <t>http://data.kingston.gov.uk/wp-content/uploads/2018/04/OD_Gender_Pay_Gap_Report_RBK_2018-04-04.pdf</t>
  </si>
  <si>
    <t>Royal Borough of Windsor &amp; Maidenhead Council</t>
  </si>
  <si>
    <t>https://www3.rbwm.gov.uk/download/downloads/id/3693/gender_pay_gap_policy_march_2018.pdf</t>
  </si>
  <si>
    <t>Rugby Borough Council</t>
  </si>
  <si>
    <t>Runnymede Borough Council</t>
  </si>
  <si>
    <t>Rushcliffe Borough Council</t>
  </si>
  <si>
    <t>Rushmoor Borough Council</t>
  </si>
  <si>
    <t>http://www.rushmoor.gov.uk</t>
  </si>
  <si>
    <t>Rutland County Council</t>
  </si>
  <si>
    <t>https://www.rutland.gov.uk/_resources/assets/attachment/full/0/62300.pdf</t>
  </si>
  <si>
    <t>Salford City Council</t>
  </si>
  <si>
    <t>https://www.salford.gov.uk/your-council/finance/council-salaries/</t>
  </si>
  <si>
    <t>Sandwell Metropolitan Borough Council</t>
  </si>
  <si>
    <t>https://www.sandwell.gov.uk/downloads/file/26305/gender_pay_gap_reporting_201718</t>
  </si>
  <si>
    <t>Scarborough Borough Council</t>
  </si>
  <si>
    <t>http://www.scarborough.gov.uk/genderpaygap</t>
  </si>
  <si>
    <t>Sedgemoor Disrict Council</t>
  </si>
  <si>
    <t>https://www.sedgemoor.gov.uk/</t>
  </si>
  <si>
    <t>Sefton Metropolitan Borough Council</t>
  </si>
  <si>
    <t>https://www.sefton.gov.uk/media/1404888/Gender_Pay_Gap_Reporting_Apr2017.pdf</t>
  </si>
  <si>
    <t>Selby District Council</t>
  </si>
  <si>
    <t>Sevenoaks District Council</t>
  </si>
  <si>
    <t>https://www.sevenoaks.gov.uk/info/20049/council_budgets_and_spending/278/council_transparency</t>
  </si>
  <si>
    <t>Sheffield City Council HQ</t>
  </si>
  <si>
    <t>Shepway District Council</t>
  </si>
  <si>
    <t>http://www.shepway.gov.uk/your-council/council-information/gender-pay-gap-reporting</t>
  </si>
  <si>
    <t>Shropshire &amp; Wrekin Fire Authority</t>
  </si>
  <si>
    <t>https://www.shropshirefire.gov.uk/shropshire-and-wrekin-fire-and-rescue-authority-fra</t>
  </si>
  <si>
    <t>Shropshire Council</t>
  </si>
  <si>
    <t>Slough Borough Council</t>
  </si>
  <si>
    <t>http://www.slough.gov.uk/council/strategies-plans-and-policies/equality-and-diversity-reports-and-links.aspx</t>
  </si>
  <si>
    <t>Solihull Metropolitan Borough Council</t>
  </si>
  <si>
    <t>http://www.solihull.gov.uk/About-the-Council/equalitydiversity/legislation</t>
  </si>
  <si>
    <t>Somerset County Council</t>
  </si>
  <si>
    <t>http://www.somerset.gov.uk/policies-and-plans/policies/equality/</t>
  </si>
  <si>
    <t>South Bucks District Council</t>
  </si>
  <si>
    <t>http://www.southbucks.gov.uk/</t>
  </si>
  <si>
    <t>South Cambridgeshire District Council</t>
  </si>
  <si>
    <t>http://scambs.moderngov.co.uk/documents/s104046/Pay%20Policy%20Statement%20Report.pdf</t>
  </si>
  <si>
    <t>South Derbyshire District Council</t>
  </si>
  <si>
    <t>South Gloucestershire Council</t>
  </si>
  <si>
    <t>http://www.southglos.gov.uk/documents/Gender-Pay-Gap-report-Mar17-FINAL.pdf</t>
  </si>
  <si>
    <t>South Hams District Council</t>
  </si>
  <si>
    <t>South Holland District Council</t>
  </si>
  <si>
    <t>https://www.sholland.gov.uk/article/5273/Plans-Policies-and-Strategies</t>
  </si>
  <si>
    <t>South Kesteven District Council</t>
  </si>
  <si>
    <t>http://www.southkesteven.gov.uk/CHttpHandler.ashx?id=22675&amp;p=0</t>
  </si>
  <si>
    <t>South Lakeland District Council</t>
  </si>
  <si>
    <t>https://www.southlakeland.gov.uk/your-council/equality-and-diversity/gender-pay-gap-report/</t>
  </si>
  <si>
    <t>South Norfolk Council</t>
  </si>
  <si>
    <t>https://www.south-norfolk.gov.uk/about-us/doing-business-south-norfolk-council/financial-information/gender-pay-gap</t>
  </si>
  <si>
    <t>South Oxfordshire and Vale of White Horse District Councils</t>
  </si>
  <si>
    <t>http://www.whitehorsedc.gov.uk/about-us/jobs-and-careers/working-us</t>
  </si>
  <si>
    <t>South Ribble Borough Council</t>
  </si>
  <si>
    <t>South Somerset District Council</t>
  </si>
  <si>
    <t>https://www.southsomerset.gov.uk/about-us/gender-pay-gap-report/</t>
  </si>
  <si>
    <t>South Staffordshire Council</t>
  </si>
  <si>
    <t>South Tyneside Council</t>
  </si>
  <si>
    <t>https://www.southtyneside.gov.uk/article/38526/Equality-and-diversity</t>
  </si>
  <si>
    <t>South Wales Fire &amp; Rescue Service</t>
  </si>
  <si>
    <t>South Wales Police</t>
  </si>
  <si>
    <t>https://www.south-wales.police.uk</t>
  </si>
  <si>
    <t>South Yorkshire Fire&amp; Rescue</t>
  </si>
  <si>
    <t>http://www.syfire.gov.uk/transparency/</t>
  </si>
  <si>
    <t>South Yorkshire Police</t>
  </si>
  <si>
    <t>https://www.southyorkshire.police.uk/media/1555/syp_report_gender-pay-gap-2017.pdf</t>
  </si>
  <si>
    <t>Southampton City Council</t>
  </si>
  <si>
    <t>http://www.southampton.gov.uk/council-democracy/council-data/gender-pay-gap.aspx</t>
  </si>
  <si>
    <t>Southend-on-Sea Borough Council</t>
  </si>
  <si>
    <t>http://www.southend.gov.uk/downloads/file/5455/gender_pay_gap_report</t>
  </si>
  <si>
    <t>Spelthorne Borough Council</t>
  </si>
  <si>
    <t>ST Edmundsbury Borough Council</t>
  </si>
  <si>
    <t>St Helen's Metropolitan Borough Council</t>
  </si>
  <si>
    <t>https://www.sthelens.gov.uk/media/7711/pay-policy-statement-2018-19.pdf</t>
  </si>
  <si>
    <t>St. Albans City Council</t>
  </si>
  <si>
    <t>http://www.stalbans.gov.uk/jobs-and-careers/equal-opportunities/</t>
  </si>
  <si>
    <t>Stafford Borough Council</t>
  </si>
  <si>
    <t>https://www.staffordbc.gov.uk/strategies-policies-and-plans</t>
  </si>
  <si>
    <t>Staffordshire County Council</t>
  </si>
  <si>
    <t>https://www.staffordshire.gov.uk/community/equalopportunities/Home.aspx</t>
  </si>
  <si>
    <t>Staffordshire Fire &amp; Rescue Services</t>
  </si>
  <si>
    <t>Staffordshire Police Headquarters</t>
  </si>
  <si>
    <t>https://www.staffordshire.police.uk</t>
  </si>
  <si>
    <t>Stevenage Borough Council</t>
  </si>
  <si>
    <t>Stockport Metropolitan Borough Council</t>
  </si>
  <si>
    <t>http://democracy.stockport.gov.uk/documents/s130271/Annual%20Pay%20Policy%20Statement%20-%2018-19.pdf</t>
  </si>
  <si>
    <t>Stockton-On-Tees Borough Council</t>
  </si>
  <si>
    <t>https://www.stockton.gov.uk/media/876979/gender-pay-report-2017.pdf</t>
  </si>
  <si>
    <t>Stoke-on-Trent City Council</t>
  </si>
  <si>
    <t>https://www.stoke.gov.uk/directory_record/333236/gender_pay_gap_report</t>
  </si>
  <si>
    <t>Stratford-On-Avon District Council</t>
  </si>
  <si>
    <t>https://www.stratford.gov.uk/doc/206776/name/Gender%20Pay%20Report%202017%202018%20FINAL.pdf</t>
  </si>
  <si>
    <t>Stroud District Council</t>
  </si>
  <si>
    <t>https://www.stroud.gov.uk/council-and-democracy/corporate-plans-and-policies/equality-and-diversity/workforce-monitoring</t>
  </si>
  <si>
    <t>Suffolk Coastal District Council and Waveney District Counci</t>
  </si>
  <si>
    <t>http://www.eastsuffolk.gov.uk/assets/Your-Council/Access-to-Information/Gender-Pay-Gap-Report-2017-18.pdf</t>
  </si>
  <si>
    <t>Suffolk Constabulary</t>
  </si>
  <si>
    <t>https://www.suffolk.police.uk/services/freedom-information/policies-procedures-and-equality</t>
  </si>
  <si>
    <t>Suffolk County Council</t>
  </si>
  <si>
    <t>https://www.suffolk.gov.uk/assets/council-and-democracy/council-data-and-transparency/2018-03-23-Gender-Pay-Gap-report-v3.0.pdf</t>
  </si>
  <si>
    <t>https://www.sunderland.gov.uk/article/12205/Workforce-information</t>
  </si>
  <si>
    <t>Sunderland City Council</t>
  </si>
  <si>
    <t>Surrey County Council</t>
  </si>
  <si>
    <t>https://www.surreycc.gov.uk/__data/assets/pdf_file/0014/160133/SCC-Gender-Pay-Gap-March-2017.pdf</t>
  </si>
  <si>
    <t>Surrey Heath Borough Council</t>
  </si>
  <si>
    <t>http://www.surreyheath.gov.uk/sites/default/files/documents/council/about-council/transparency/genderpaygapreport.pdf</t>
  </si>
  <si>
    <t>Surrey Police</t>
  </si>
  <si>
    <t>https://surrey.police.uk/about-us/your-right-to-information/information-about-us/gender-pay-gap/?utm_source=SurreyPolice&amp;utm_medium=gov_website&amp;utm_campaign=gov_website_link</t>
  </si>
  <si>
    <t>Sussex Police</t>
  </si>
  <si>
    <t>https://sussex.police.uk/genderpaygap</t>
  </si>
  <si>
    <t>Swale Borough Council</t>
  </si>
  <si>
    <t>https://www.swale.gov.uk/transparency#genderpaygap</t>
  </si>
  <si>
    <t>Swindon Borough Council</t>
  </si>
  <si>
    <t>https://www.swindon.gov.uk/downloads/file/3517/gender_pay_gap_report_2018</t>
  </si>
  <si>
    <t>Tameside Metropolitan Borough Council</t>
  </si>
  <si>
    <t>https://www.tameside.gov.uk/TamesideMBC/media/transparency/GenderPayGap2017-2018.pdf</t>
  </si>
  <si>
    <t>Tamworth Borough Council</t>
  </si>
  <si>
    <t>https://www.tamworth.gov.uk/gender-pay-gap</t>
  </si>
  <si>
    <t>Tandridge District Council</t>
  </si>
  <si>
    <t>https://www.tandridge.gov.uk/Your-council/Freedom-of-information-and-data/Council-structure-management-and-pay/Gender-pay-gap-data</t>
  </si>
  <si>
    <t>Taunton Deane Borough Council</t>
  </si>
  <si>
    <t>https://www.tauntondeane.gov.uk/open-data/open-data-our-organisation/</t>
  </si>
  <si>
    <t>Teignbridge District Council</t>
  </si>
  <si>
    <t>http://www.teignbridge.gov.uk/media/6570/gender-pay-gap-report.pdf</t>
  </si>
  <si>
    <t>Telford &amp; Wrekin Council</t>
  </si>
  <si>
    <t>Tendring District Council</t>
  </si>
  <si>
    <t>https://www.tendringdc.gov.uk/sites/default/files/Gender%20Pay.pdf</t>
  </si>
  <si>
    <t>Test Valley Borough Council</t>
  </si>
  <si>
    <t>http://www.testvalley.gov.uk/aboutyourcouncil/corporatedirection/equality---diversity/equalities</t>
  </si>
  <si>
    <t>Tewkesbury Borough Council</t>
  </si>
  <si>
    <t>Thames Valley Police</t>
  </si>
  <si>
    <t>https://www.thamesvalley.police.uk/about-us/publications-and-documents/gender-pay-report-2017/</t>
  </si>
  <si>
    <t>Thanet District Council</t>
  </si>
  <si>
    <t>https://www.thanet.gov.uk/media/4125766/TDC-Gender-Paygap.pdf</t>
  </si>
  <si>
    <t>The London Borough Havering</t>
  </si>
  <si>
    <t>The London Borough Of Lewisham</t>
  </si>
  <si>
    <t>Three Rivers District Council</t>
  </si>
  <si>
    <t>http://www.threerivers.gov.uk/egcl-page/transparency-and-openness-in-our-work</t>
  </si>
  <si>
    <t>Thurrock Borough Council</t>
  </si>
  <si>
    <t>http://www.thurrock.gov.uk/council-pay</t>
  </si>
  <si>
    <t>Tonbridge &amp; Malling Borough Council</t>
  </si>
  <si>
    <t>https://www.tmbc.gov.uk/services/jobs-and-careers/gender-pay-gap-reporting</t>
  </si>
  <si>
    <t>Torbay Council</t>
  </si>
  <si>
    <t>http://www.torbay.gov.uk/media/11098/annual-pay-policy-statement.docx</t>
  </si>
  <si>
    <t>Trafford Council</t>
  </si>
  <si>
    <t>http://www.trafford.gov.uk/about-your-council/data-protection/open-data/docs/Gender-Pay-Gap-report-2017.pdf</t>
  </si>
  <si>
    <t>Tunbridge Wells Borough Council</t>
  </si>
  <si>
    <t>http://www.tunbridgewells.gov.uk/council/freedom-of-information/gender-pay-gap</t>
  </si>
  <si>
    <t>Tyne &amp; Wear Fire and Rescue Service</t>
  </si>
  <si>
    <t>http://www.twfire.gov.uk/about/equality-and-diversity/</t>
  </si>
  <si>
    <t>Uttlesford District Council</t>
  </si>
  <si>
    <t>Wakefield Metropolitan District Council</t>
  </si>
  <si>
    <t>http://www.wakefield.gov.uk/Documents/access-to-information/picture-of-diversity.pdf</t>
  </si>
  <si>
    <t>Walsall Council</t>
  </si>
  <si>
    <t>https://go.walsall.gov.uk/equality_documents</t>
  </si>
  <si>
    <t>Waltham Forest Council</t>
  </si>
  <si>
    <t>Wandsworth Borough Council</t>
  </si>
  <si>
    <t>http://www.wandsworth.gov.uk/info/200324/datasets/1496/datasets/4</t>
  </si>
  <si>
    <t>Warrington Borough Council</t>
  </si>
  <si>
    <t>Warwick District Council</t>
  </si>
  <si>
    <t>https://www.warwickdc.gov.uk/info/20623/equality_and_diversity/1235/gender_pay_gap</t>
  </si>
  <si>
    <t>Warwickshire County Council</t>
  </si>
  <si>
    <t>https://www.warwickshire.gov.uk/equalitypolicies</t>
  </si>
  <si>
    <t>Waverley Borough Council</t>
  </si>
  <si>
    <t>http://www.waverley.gov.uk/downloads/file/6019/gender_pay_gap_reporting_2016-17</t>
  </si>
  <si>
    <t>Wealden District Council</t>
  </si>
  <si>
    <t>http://www.wealden.gov.uk/Wealden/Council/Transparency_Spending_and_Performance/Transparency/Web_Transparency.aspx</t>
  </si>
  <si>
    <t>Wellingborough Borough Council</t>
  </si>
  <si>
    <t>http://www.wellingborough.gov.uk/downloads/file/8084/gender_pay_gap_reporting_statement</t>
  </si>
  <si>
    <t>Welwyn Hatfield Council</t>
  </si>
  <si>
    <t>http://www.welhat.gov.uk</t>
  </si>
  <si>
    <t>West Berkshire Council</t>
  </si>
  <si>
    <t>West Lancashire Borough Council</t>
  </si>
  <si>
    <t>West Lindsey District Council</t>
  </si>
  <si>
    <t>West Mercia Police Authority</t>
  </si>
  <si>
    <t>https://www.westmercia.police.uk/article/45420/West-Mercia-Police-Gender-Pay-Report-2017</t>
  </si>
  <si>
    <t>West Midlands Fire Service</t>
  </si>
  <si>
    <t>West Midlands Police</t>
  </si>
  <si>
    <t>http://foi.west-midlands.police.uk/wp-content/uploads/2016/05/Gender_Pay_Gap_2017.pdf</t>
  </si>
  <si>
    <t>West Oxfordshire District Council</t>
  </si>
  <si>
    <t>http://www.westoxon.gov.uk/about-the-council/information-data/finance-expenditure/</t>
  </si>
  <si>
    <t>West Sussex County Council</t>
  </si>
  <si>
    <t>https://www.westsussex.gov.uk/about-the-council/information-and-data/data-store/gender-pay-gap-report/</t>
  </si>
  <si>
    <t>West Yorkshire Fire and Rescue Service</t>
  </si>
  <si>
    <t>1,_x000D_
64204</t>
  </si>
  <si>
    <t>http://www.wyfs.co.uk/wp-content/uploads/2017/12/GenderPayGapReport2017.pdf</t>
  </si>
  <si>
    <t>West Yorkshire Police</t>
  </si>
  <si>
    <t>https://www.westyorkshire.police.uk/about-us/inclusion-and-equality/inclusion-and-equality/gender-pay-gap</t>
  </si>
  <si>
    <t>Westminster City Council</t>
  </si>
  <si>
    <t>Weymouth and Portland Borough Council</t>
  </si>
  <si>
    <t>Wigan Metropolitan Borough Council</t>
  </si>
  <si>
    <t>https://www.wigan.gov.uk/Docs/PDF/Council/Data-Protection-FOI/Gender-pay-gap-2018.pdf</t>
  </si>
  <si>
    <t>Wiltshire Council</t>
  </si>
  <si>
    <t>http://www.wiltshire.gov.uk/equality-diversity-gender-pay-gap</t>
  </si>
  <si>
    <t>Winchester City Council</t>
  </si>
  <si>
    <t>http://www.winchester.gov.uk/about/access-to-data/gender-pay-gap-2017</t>
  </si>
  <si>
    <t>Wirral Council</t>
  </si>
  <si>
    <t>http://www.wirral.gov.uk/about-council/budgets-and-spending/gender-pay-gap-reporting</t>
  </si>
  <si>
    <t>Woking Borough Council</t>
  </si>
  <si>
    <t>Wokingham Council</t>
  </si>
  <si>
    <t>https://www.wokingham.gov.uk/</t>
  </si>
  <si>
    <t>Wolverhampton City Council</t>
  </si>
  <si>
    <t>http://www.wolverhampton.gov.uk/article/10257/Workforce-Monitoring-Data</t>
  </si>
  <si>
    <t>Worcester City Council</t>
  </si>
  <si>
    <t>https://www.worcester.gov.uk/documents/10499/42661/Equality+Workforce+Monitoring+Information+2016-17.pdf</t>
  </si>
  <si>
    <t>Worcestershire County Council</t>
  </si>
  <si>
    <t>Wychavon District Council</t>
  </si>
  <si>
    <t>Wycombe District Council</t>
  </si>
  <si>
    <t>https://www.wycombe.gov.uk/pages/About-the-council/How-the-council-works/Workforce-report.aspx</t>
  </si>
  <si>
    <t>Wyre Council</t>
  </si>
  <si>
    <t>http://www.wyre.gov.uk/downloads/file/3105/gender_pay_gap_statement_2017</t>
  </si>
  <si>
    <t>Wyre Forest District Council</t>
  </si>
  <si>
    <t>http://www.wyreforestdc.gov.uk/community-wellbeing-and-environment/equality-and-diversity/monitoring-equality-and-diversity.aspx</t>
  </si>
  <si>
    <t>Selected</t>
  </si>
  <si>
    <t>Raw</t>
  </si>
  <si>
    <t>+ Diff</t>
  </si>
  <si>
    <t xml:space="preserve">Rank </t>
  </si>
  <si>
    <t>- Diff</t>
  </si>
  <si>
    <t>Auth</t>
  </si>
  <si>
    <t>ED</t>
  </si>
  <si>
    <t>MD</t>
  </si>
  <si>
    <t>EU</t>
  </si>
  <si>
    <t>PA</t>
  </si>
  <si>
    <t>FA</t>
  </si>
  <si>
    <t>EC</t>
  </si>
  <si>
    <t>GLA</t>
  </si>
  <si>
    <t>Inc?</t>
  </si>
  <si>
    <t>English Districts</t>
  </si>
  <si>
    <t>Fire Authorities</t>
  </si>
  <si>
    <t>Metropolitan Districts</t>
  </si>
  <si>
    <t>English Unitaries</t>
  </si>
  <si>
    <t>Police Authorities</t>
  </si>
  <si>
    <t>English Counties</t>
  </si>
  <si>
    <t>All</t>
  </si>
  <si>
    <t xml:space="preserve">FINAL </t>
  </si>
  <si>
    <t>Daventry</t>
  </si>
  <si>
    <t>East Cambridgeshire</t>
  </si>
  <si>
    <t>East Northamptonshire</t>
  </si>
  <si>
    <t>Eden</t>
  </si>
  <si>
    <t>Forest of Dean</t>
  </si>
  <si>
    <t>Gosport</t>
  </si>
  <si>
    <t>Harborough</t>
  </si>
  <si>
    <t>Hart</t>
  </si>
  <si>
    <t>Lewes</t>
  </si>
  <si>
    <t>Maldon</t>
  </si>
  <si>
    <t>Malvern Hills</t>
  </si>
  <si>
    <t>Melton</t>
  </si>
  <si>
    <t>Mendip</t>
  </si>
  <si>
    <t>North Dorset</t>
  </si>
  <si>
    <t>North East Derbyshire</t>
  </si>
  <si>
    <t>Purbeck</t>
  </si>
  <si>
    <t>Ribble Valley</t>
  </si>
  <si>
    <t>Richmondshire</t>
  </si>
  <si>
    <t>Rochford</t>
  </si>
  <si>
    <t>Rossendale</t>
  </si>
  <si>
    <t>Ryedale</t>
  </si>
  <si>
    <t>South Northamptonshire</t>
  </si>
  <si>
    <t>Torridge</t>
  </si>
  <si>
    <t>Watford</t>
  </si>
  <si>
    <t>West Devon</t>
  </si>
  <si>
    <t>West Dorset</t>
  </si>
  <si>
    <t>West Somerset</t>
  </si>
  <si>
    <t>Worthing</t>
  </si>
  <si>
    <t>TABLE</t>
  </si>
  <si>
    <t>Difference Mean Hourly %</t>
  </si>
  <si>
    <t>Difference Median Hourly %</t>
  </si>
  <si>
    <t>Difference Mean Bonus %</t>
  </si>
  <si>
    <t>Difference Median Bonus %</t>
  </si>
  <si>
    <t>Male Bonus %</t>
  </si>
  <si>
    <t>Female Bonus %</t>
  </si>
  <si>
    <t>Male Employees as % in Lower Quartile Earners</t>
  </si>
  <si>
    <t>Female Employees as % in Lower Quartile Earners</t>
  </si>
  <si>
    <t>Male Employees as % in Lower Middle Quartile Earners</t>
  </si>
  <si>
    <t>Female Employees as % in Lower Middle Quartile Earners</t>
  </si>
  <si>
    <t>Male Employees as % in Upper Middle Quartile Earners</t>
  </si>
  <si>
    <t>Female Employees as % in Upper Middle Quartile Earners</t>
  </si>
  <si>
    <t>Female Emplyees as % in Top Quartile Earners</t>
  </si>
  <si>
    <t>Indicator</t>
  </si>
  <si>
    <t>Comp. Group</t>
  </si>
  <si>
    <t>Male Employees as % in Top Quartile Earners</t>
  </si>
  <si>
    <t>Selected Authority</t>
  </si>
  <si>
    <t>LB</t>
  </si>
  <si>
    <t>London Boroughs</t>
  </si>
  <si>
    <t>M</t>
  </si>
  <si>
    <t>F</t>
  </si>
  <si>
    <t>Lower Quartile</t>
  </si>
  <si>
    <t>Lower Middle Quartile</t>
  </si>
  <si>
    <t>Upper Middle Quartile</t>
  </si>
  <si>
    <t>Upper Quartile</t>
  </si>
  <si>
    <t>Authority Type</t>
  </si>
  <si>
    <t>Code</t>
  </si>
  <si>
    <t>Median Median Hourly Pay % Difference</t>
  </si>
  <si>
    <t>Mean Mean Hourly Pay % Difference</t>
  </si>
  <si>
    <t>Authorities</t>
  </si>
  <si>
    <t>Northamptonshire</t>
  </si>
  <si>
    <t>Nottingham</t>
  </si>
  <si>
    <t>Rutland</t>
  </si>
  <si>
    <t>-</t>
  </si>
  <si>
    <t>Mean Median Hourly Pay % Difference</t>
  </si>
  <si>
    <t xml:space="preserve">The data has been downloaded from https://gender-pay-gap.service.gov.uk/ and contains public sector information licensed under the Open Government Licence v3.0. Data for individual councils has not been further verified by CIPFA. </t>
  </si>
  <si>
    <t>Table</t>
  </si>
  <si>
    <t>Analysis</t>
  </si>
  <si>
    <t>www.cipfastats.net</t>
  </si>
  <si>
    <t>This file contains the following tabs:</t>
  </si>
  <si>
    <t xml:space="preserve">A breakdown of results for each of the individual authority types. </t>
  </si>
  <si>
    <t xml:space="preserve">Further Information </t>
  </si>
  <si>
    <t xml:space="preserve">This interactive tool allows users to select a particular indicator from the source data, and analyse the distribution of that data. It also has the ability to filter the data of a particular authority group, as well as highlighting the results of a specific authority. </t>
  </si>
  <si>
    <t>For further information about CIPFAs statistical publications please visit:</t>
  </si>
  <si>
    <t>2018-19 comparison</t>
  </si>
  <si>
    <t>YEAR COMPARISON</t>
  </si>
  <si>
    <t>Comparator Group</t>
  </si>
  <si>
    <t>Returned?</t>
  </si>
  <si>
    <t>Formatted</t>
  </si>
  <si>
    <t>https://www.brent.gov.uk/your-council/about-brent-council/council-structure-and-how-we-work/equality-and-diversity/equality-in-brent/?tab=equalitypolicy</t>
  </si>
  <si>
    <t>https://www.eastleigh.gov.uk/council/general-public-information/council-strategies-and-policies/equality-and-diversity</t>
  </si>
  <si>
    <t>https://islington.gov.uk</t>
  </si>
  <si>
    <t>https://my.northtyneside.gov.uk/category/1270/staffing-and-equality</t>
  </si>
  <si>
    <t>2018-19 Difference</t>
  </si>
  <si>
    <t>17/18</t>
  </si>
  <si>
    <t>18/19</t>
  </si>
  <si>
    <t>Master Returned</t>
  </si>
  <si>
    <t>Positive means has got further away from 0</t>
  </si>
  <si>
    <t xml:space="preserve">* The 17/18 and 18/19 average figures are based on all appropriate returns for that respective year. As such the total number of authorities included in these calculations differs between years. </t>
  </si>
  <si>
    <t>% TABLE</t>
  </si>
  <si>
    <t>Male</t>
  </si>
  <si>
    <t>Female</t>
  </si>
  <si>
    <t>=</t>
  </si>
  <si>
    <t xml:space="preserve">This tool developed by CIPFA undertakes analysis on the UK gender pay gap data that was submitted by public sector organisations in 2018-19, and compares that data against submissions from 2017-18. </t>
  </si>
  <si>
    <t>1,_x000D_
84110,_x000D_
84240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</si>
</sst>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&quot;%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Wingdings 3"/>
      <family val="1"/>
      <charset val="2"/>
    </font>
    <font>
      <i/>
      <sz val="8"/>
      <color theme="1" tint="0.249977111117893"/>
      <name val="Verdana"/>
      <family val="2"/>
    </font>
    <font>
      <sz val="8"/>
      <color theme="1" tint="0.249977111117893"/>
      <name val="Verdana"/>
      <family val="2"/>
    </font>
    <font>
      <sz val="9"/>
      <color theme="1" tint="0.249977111117893"/>
      <name val="Wingdings 3"/>
      <family val="1"/>
      <charset val="2"/>
    </font>
    <font>
      <i/>
      <sz val="8"/>
      <color theme="1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2D8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AB6ED0"/>
      </top>
      <bottom style="hair">
        <color rgb="FFAB6ED0"/>
      </bottom>
      <diagonal/>
    </border>
    <border>
      <left/>
      <right/>
      <top/>
      <bottom style="medium">
        <color rgb="FF652D89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theme="0" tint="-0.34998626667073579"/>
      </left>
      <right style="hair">
        <color auto="1"/>
      </right>
      <top/>
      <bottom style="medium">
        <color auto="1"/>
      </bottom>
      <diagonal/>
    </border>
    <border>
      <left style="hair">
        <color theme="0" tint="-0.34998626667073579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34" borderId="0" xfId="0" applyFill="1"/>
    <xf numFmtId="0" fontId="16" fillId="0" borderId="0" xfId="0" applyFont="1"/>
    <xf numFmtId="0" fontId="16" fillId="0" borderId="0" xfId="0" quotePrefix="1" applyFont="1"/>
    <xf numFmtId="0" fontId="18" fillId="0" borderId="0" xfId="0" applyFont="1"/>
    <xf numFmtId="0" fontId="19" fillId="0" borderId="10" xfId="0" applyFont="1" applyBorder="1"/>
    <xf numFmtId="0" fontId="19" fillId="0" borderId="0" xfId="0" applyFont="1" applyBorder="1"/>
    <xf numFmtId="0" fontId="0" fillId="35" borderId="0" xfId="0" applyFill="1"/>
    <xf numFmtId="0" fontId="18" fillId="35" borderId="0" xfId="0" applyFont="1" applyFill="1"/>
    <xf numFmtId="0" fontId="0" fillId="35" borderId="0" xfId="0" applyFill="1" applyAlignment="1">
      <alignment horizontal="left" indent="1"/>
    </xf>
    <xf numFmtId="0" fontId="19" fillId="35" borderId="0" xfId="0" applyFont="1" applyFill="1"/>
    <xf numFmtId="0" fontId="19" fillId="0" borderId="0" xfId="0" applyFont="1"/>
    <xf numFmtId="0" fontId="0" fillId="0" borderId="11" xfId="0" applyNumberFormat="1" applyBorder="1"/>
    <xf numFmtId="0" fontId="21" fillId="0" borderId="11" xfId="0" applyNumberFormat="1" applyFont="1" applyBorder="1" applyAlignment="1">
      <alignment vertical="center"/>
    </xf>
    <xf numFmtId="0" fontId="20" fillId="0" borderId="0" xfId="0" applyFont="1"/>
    <xf numFmtId="0" fontId="22" fillId="0" borderId="0" xfId="0" applyFont="1"/>
    <xf numFmtId="0" fontId="22" fillId="0" borderId="12" xfId="0" applyFont="1" applyBorder="1"/>
    <xf numFmtId="0" fontId="22" fillId="0" borderId="0" xfId="0" applyFont="1" applyBorder="1"/>
    <xf numFmtId="164" fontId="22" fillId="0" borderId="14" xfId="0" applyNumberFormat="1" applyFont="1" applyBorder="1"/>
    <xf numFmtId="164" fontId="22" fillId="0" borderId="16" xfId="0" applyNumberFormat="1" applyFont="1" applyBorder="1"/>
    <xf numFmtId="164" fontId="22" fillId="0" borderId="18" xfId="0" applyNumberFormat="1" applyFont="1" applyBorder="1"/>
    <xf numFmtId="164" fontId="22" fillId="0" borderId="17" xfId="0" applyNumberFormat="1" applyFont="1" applyBorder="1"/>
    <xf numFmtId="164" fontId="22" fillId="0" borderId="19" xfId="0" applyNumberFormat="1" applyFont="1" applyBorder="1"/>
    <xf numFmtId="164" fontId="22" fillId="0" borderId="13" xfId="0" applyNumberFormat="1" applyFont="1" applyBorder="1"/>
    <xf numFmtId="0" fontId="23" fillId="0" borderId="12" xfId="0" applyFont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Alignment="1">
      <alignment horizontal="right" indent="1"/>
    </xf>
    <xf numFmtId="0" fontId="24" fillId="0" borderId="12" xfId="0" applyFont="1" applyBorder="1" applyAlignment="1">
      <alignment horizontal="right" indent="1"/>
    </xf>
    <xf numFmtId="0" fontId="23" fillId="0" borderId="12" xfId="0" applyFont="1" applyBorder="1" applyAlignment="1">
      <alignment horizontal="right" vertical="center" indent="1"/>
    </xf>
    <xf numFmtId="0" fontId="0" fillId="0" borderId="0" xfId="0"/>
    <xf numFmtId="0" fontId="19" fillId="0" borderId="0" xfId="0" applyFont="1"/>
    <xf numFmtId="0" fontId="22" fillId="0" borderId="0" xfId="0" applyFont="1"/>
    <xf numFmtId="164" fontId="22" fillId="0" borderId="14" xfId="0" applyNumberFormat="1" applyFont="1" applyBorder="1"/>
    <xf numFmtId="164" fontId="22" fillId="0" borderId="18" xfId="0" applyNumberFormat="1" applyFont="1" applyBorder="1"/>
    <xf numFmtId="164" fontId="22" fillId="0" borderId="19" xfId="0" applyNumberFormat="1" applyFont="1" applyBorder="1"/>
    <xf numFmtId="0" fontId="24" fillId="0" borderId="0" xfId="0" applyFont="1" applyAlignment="1">
      <alignment horizontal="right" indent="1"/>
    </xf>
    <xf numFmtId="0" fontId="29" fillId="0" borderId="0" xfId="0" applyFont="1"/>
    <xf numFmtId="0" fontId="0" fillId="0" borderId="0" xfId="0" applyAlignment="1"/>
    <xf numFmtId="0" fontId="0" fillId="33" borderId="0" xfId="0" applyFill="1" applyAlignment="1"/>
    <xf numFmtId="0" fontId="0" fillId="34" borderId="0" xfId="0" applyFill="1" applyAlignment="1"/>
    <xf numFmtId="165" fontId="0" fillId="0" borderId="0" xfId="0" applyNumberFormat="1"/>
    <xf numFmtId="0" fontId="31" fillId="0" borderId="0" xfId="0" applyFont="1"/>
    <xf numFmtId="164" fontId="32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5" fillId="0" borderId="0" xfId="0" quotePrefix="1" applyFont="1"/>
    <xf numFmtId="164" fontId="36" fillId="0" borderId="14" xfId="0" applyNumberFormat="1" applyFont="1" applyBorder="1"/>
    <xf numFmtId="164" fontId="36" fillId="0" borderId="16" xfId="0" applyNumberFormat="1" applyFont="1" applyBorder="1"/>
    <xf numFmtId="0" fontId="23" fillId="36" borderId="16" xfId="0" applyFont="1" applyFill="1" applyBorder="1" applyAlignment="1">
      <alignment horizontal="center"/>
    </xf>
    <xf numFmtId="0" fontId="23" fillId="36" borderId="17" xfId="0" applyFont="1" applyFill="1" applyBorder="1" applyAlignment="1">
      <alignment horizontal="center"/>
    </xf>
    <xf numFmtId="0" fontId="37" fillId="36" borderId="16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  <xf numFmtId="0" fontId="0" fillId="0" borderId="0" xfId="0" quotePrefix="1"/>
    <xf numFmtId="0" fontId="19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7" fillId="0" borderId="0" xfId="43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3" fillId="0" borderId="11" xfId="0" applyNumberFormat="1" applyFont="1" applyBorder="1" applyAlignment="1">
      <alignment horizontal="left" vertical="center" wrapText="1" indent="2"/>
    </xf>
    <xf numFmtId="0" fontId="23" fillId="36" borderId="14" xfId="0" applyFont="1" applyFill="1" applyBorder="1" applyAlignment="1">
      <alignment horizontal="center" wrapText="1"/>
    </xf>
    <xf numFmtId="0" fontId="23" fillId="36" borderId="15" xfId="0" applyFont="1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CCB1FD"/>
      <color rgb="FF9257FB"/>
      <color rgb="FFE9DEFE"/>
      <color rgb="FF652D89"/>
      <color rgb="FFBFD8EF"/>
      <color rgb="FF9AC2E6"/>
      <color rgb="FFE2E2E2"/>
      <color rgb="FF81B2DF"/>
      <color rgb="FFAC7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Data!$AE$2</c:f>
          <c:strCache>
            <c:ptCount val="1"/>
            <c:pt idx="0">
              <c:v>Difference Median Hourly %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Data!$AX$2:$AX$394</c:f>
              <c:strCache>
                <c:ptCount val="393"/>
                <c:pt idx="0">
                  <c:v>Tonbridge &amp; Malling Borough Council</c:v>
                </c:pt>
                <c:pt idx="1">
                  <c:v>Leicestershire Police</c:v>
                </c:pt>
                <c:pt idx="2">
                  <c:v>Lancashire Constabulary</c:v>
                </c:pt>
                <c:pt idx="3">
                  <c:v>Durham Constabulary</c:v>
                </c:pt>
                <c:pt idx="4">
                  <c:v>Hereford &amp; Worcester Fire &amp; Rescue Service</c:v>
                </c:pt>
                <c:pt idx="5">
                  <c:v>Derbyshire Constabulary</c:v>
                </c:pt>
                <c:pt idx="6">
                  <c:v>Kent Police</c:v>
                </c:pt>
                <c:pt idx="7">
                  <c:v>Dorset Police</c:v>
                </c:pt>
                <c:pt idx="8">
                  <c:v>Babergh</c:v>
                </c:pt>
                <c:pt idx="9">
                  <c:v>Dartford Borough Council</c:v>
                </c:pt>
                <c:pt idx="10">
                  <c:v>Bracknell Forest Council</c:v>
                </c:pt>
                <c:pt idx="11">
                  <c:v>South Yorkshire Police</c:v>
                </c:pt>
                <c:pt idx="12">
                  <c:v>Solihull Metropolitan Borough Council</c:v>
                </c:pt>
                <c:pt idx="13">
                  <c:v>Cannock Chase District Council</c:v>
                </c:pt>
                <c:pt idx="14">
                  <c:v>Wokingham Council</c:v>
                </c:pt>
                <c:pt idx="15">
                  <c:v>North Hertfordshire District Council</c:v>
                </c:pt>
                <c:pt idx="16">
                  <c:v>Wealden District Council</c:v>
                </c:pt>
                <c:pt idx="17">
                  <c:v>Cumbria County Council</c:v>
                </c:pt>
                <c:pt idx="18">
                  <c:v>Devon &amp; Cornwall Police</c:v>
                </c:pt>
                <c:pt idx="19">
                  <c:v>Essex Police</c:v>
                </c:pt>
                <c:pt idx="20">
                  <c:v>Chesterfield Borough Council</c:v>
                </c:pt>
                <c:pt idx="21">
                  <c:v>Breckland District Council</c:v>
                </c:pt>
                <c:pt idx="22">
                  <c:v>Leicestershire Fire and Rescue Service</c:v>
                </c:pt>
                <c:pt idx="23">
                  <c:v>Cumbria Constabulary</c:v>
                </c:pt>
                <c:pt idx="24">
                  <c:v>South Wales Police</c:v>
                </c:pt>
                <c:pt idx="25">
                  <c:v>Humberside Fire &amp; Rescue Service</c:v>
                </c:pt>
                <c:pt idx="26">
                  <c:v>Humberside Police</c:v>
                </c:pt>
                <c:pt idx="27">
                  <c:v>Ashford Borough Council</c:v>
                </c:pt>
                <c:pt idx="28">
                  <c:v>North Yorkshire Police</c:v>
                </c:pt>
                <c:pt idx="29">
                  <c:v>Hertfordshire Constabulary</c:v>
                </c:pt>
                <c:pt idx="30">
                  <c:v>Copeland Borough Council</c:v>
                </c:pt>
                <c:pt idx="31">
                  <c:v>Hampshire Constabulary</c:v>
                </c:pt>
                <c:pt idx="32">
                  <c:v>West Mercia Police Authority</c:v>
                </c:pt>
                <c:pt idx="33">
                  <c:v>Northamptonshire Police</c:v>
                </c:pt>
                <c:pt idx="34">
                  <c:v>Tewkesbury Borough Council</c:v>
                </c:pt>
                <c:pt idx="35">
                  <c:v>Nottinghamshire County Council</c:v>
                </c:pt>
                <c:pt idx="36">
                  <c:v>Suffolk Constabulary</c:v>
                </c:pt>
                <c:pt idx="37">
                  <c:v>Dudley Metropolitan Borough Council</c:v>
                </c:pt>
                <c:pt idx="38">
                  <c:v>Hampshire County Council</c:v>
                </c:pt>
                <c:pt idx="39">
                  <c:v>Derbyshire County Council</c:v>
                </c:pt>
                <c:pt idx="40">
                  <c:v>West Yorkshire Police</c:v>
                </c:pt>
                <c:pt idx="41">
                  <c:v>Rother District Council</c:v>
                </c:pt>
                <c:pt idx="42">
                  <c:v>Lancashire County Council</c:v>
                </c:pt>
                <c:pt idx="43">
                  <c:v>Wellingborough Borough Council</c:v>
                </c:pt>
                <c:pt idx="44">
                  <c:v>Staffordshire Police Headquarters</c:v>
                </c:pt>
                <c:pt idx="45">
                  <c:v>Corby Borough Council</c:v>
                </c:pt>
                <c:pt idx="46">
                  <c:v>North Wales Police</c:v>
                </c:pt>
                <c:pt idx="47">
                  <c:v>Cambridgeshire County Council</c:v>
                </c:pt>
                <c:pt idx="48">
                  <c:v>Swale Borough Council</c:v>
                </c:pt>
                <c:pt idx="49">
                  <c:v>Shropshire Council</c:v>
                </c:pt>
                <c:pt idx="50">
                  <c:v>Suffolk Coastal District Council and Waveney District Counci</c:v>
                </c:pt>
                <c:pt idx="51">
                  <c:v>Central Bedfordshire Council</c:v>
                </c:pt>
                <c:pt idx="52">
                  <c:v>Bedfordshire Police</c:v>
                </c:pt>
                <c:pt idx="53">
                  <c:v>Epping Forest District Council</c:v>
                </c:pt>
                <c:pt idx="54">
                  <c:v>Thames Valley Police</c:v>
                </c:pt>
                <c:pt idx="55">
                  <c:v>Mid Suffolk District Council</c:v>
                </c:pt>
                <c:pt idx="56">
                  <c:v>Great Yarmouth Borough Council</c:v>
                </c:pt>
                <c:pt idx="57">
                  <c:v>Trafford Council</c:v>
                </c:pt>
                <c:pt idx="58">
                  <c:v>Nottinghamshire Police</c:v>
                </c:pt>
                <c:pt idx="59">
                  <c:v>Charnwood Borough Council</c:v>
                </c:pt>
                <c:pt idx="60">
                  <c:v>West Berkshire Council</c:v>
                </c:pt>
                <c:pt idx="61">
                  <c:v>Surrey Police</c:v>
                </c:pt>
                <c:pt idx="62">
                  <c:v>South Tyneside Council</c:v>
                </c:pt>
                <c:pt idx="63">
                  <c:v>Devon County Council</c:v>
                </c:pt>
                <c:pt idx="64">
                  <c:v>Lancashire Fire and Rescue Service</c:v>
                </c:pt>
                <c:pt idx="65">
                  <c:v>Cheshire Fire Authority</c:v>
                </c:pt>
                <c:pt idx="66">
                  <c:v>London Borough of Barking and Dagenham</c:v>
                </c:pt>
                <c:pt idx="67">
                  <c:v>Merseyside Police</c:v>
                </c:pt>
                <c:pt idx="68">
                  <c:v>Doncaster Metropolitan Borough Council</c:v>
                </c:pt>
                <c:pt idx="69">
                  <c:v>Woking Borough Council</c:v>
                </c:pt>
                <c:pt idx="70">
                  <c:v>Greater Manchester Police</c:v>
                </c:pt>
                <c:pt idx="71">
                  <c:v>Suffolk County Council</c:v>
                </c:pt>
                <c:pt idx="72">
                  <c:v>Stroud District Council</c:v>
                </c:pt>
                <c:pt idx="73">
                  <c:v>Stratford-On-Avon District Council</c:v>
                </c:pt>
                <c:pt idx="74">
                  <c:v>East Hampshire District Council</c:v>
                </c:pt>
                <c:pt idx="75">
                  <c:v>Warrington Borough Council</c:v>
                </c:pt>
                <c:pt idx="76">
                  <c:v>Weymouth and Portland Borough Council</c:v>
                </c:pt>
                <c:pt idx="77">
                  <c:v>Isle Of Wight Council</c:v>
                </c:pt>
                <c:pt idx="78">
                  <c:v>Salford City Council</c:v>
                </c:pt>
                <c:pt idx="79">
                  <c:v>Barrow-in-furness Borough Council</c:v>
                </c:pt>
                <c:pt idx="80">
                  <c:v>North Norfolk District Council</c:v>
                </c:pt>
                <c:pt idx="81">
                  <c:v>Norfolk Constabulary</c:v>
                </c:pt>
                <c:pt idx="82">
                  <c:v>City of Lincoln Council</c:v>
                </c:pt>
                <c:pt idx="83">
                  <c:v>Warwickshire County Council</c:v>
                </c:pt>
                <c:pt idx="84">
                  <c:v>Surrey Heath Borough Council</c:v>
                </c:pt>
                <c:pt idx="85">
                  <c:v>Arun District Council</c:v>
                </c:pt>
                <c:pt idx="86">
                  <c:v>South Gloucestershire Council</c:v>
                </c:pt>
                <c:pt idx="87">
                  <c:v>Somerset County Council</c:v>
                </c:pt>
                <c:pt idx="88">
                  <c:v>Staffordshire County Council</c:v>
                </c:pt>
                <c:pt idx="89">
                  <c:v>Avon &amp; Somerset Constabulary Police Station</c:v>
                </c:pt>
                <c:pt idx="90">
                  <c:v>Kirklees Council</c:v>
                </c:pt>
                <c:pt idx="91">
                  <c:v>Mid &amp; West Wales Fire &amp; Rescue Service</c:v>
                </c:pt>
                <c:pt idx="92">
                  <c:v>Cambridgeshire Police</c:v>
                </c:pt>
                <c:pt idx="93">
                  <c:v>Waltham Forest Council</c:v>
                </c:pt>
                <c:pt idx="94">
                  <c:v>Allerdale Borough Council</c:v>
                </c:pt>
                <c:pt idx="95">
                  <c:v>Sunderland City Council</c:v>
                </c:pt>
                <c:pt idx="96">
                  <c:v>Northumbria Police</c:v>
                </c:pt>
                <c:pt idx="97">
                  <c:v>North Somerset Council</c:v>
                </c:pt>
                <c:pt idx="98">
                  <c:v>Devon &amp; Somerset Fire &amp; Rescue Service</c:v>
                </c:pt>
                <c:pt idx="99">
                  <c:v>Surrey County Council</c:v>
                </c:pt>
                <c:pt idx="100">
                  <c:v>Rotherham Metropolitan Borough Council</c:v>
                </c:pt>
                <c:pt idx="101">
                  <c:v>Havant Borough Council</c:v>
                </c:pt>
                <c:pt idx="102">
                  <c:v>Portsmouth City Council</c:v>
                </c:pt>
                <c:pt idx="103">
                  <c:v>Herefordshire Council</c:v>
                </c:pt>
                <c:pt idx="104">
                  <c:v>Bedford Borough Council</c:v>
                </c:pt>
                <c:pt idx="105">
                  <c:v>Walsall Council</c:v>
                </c:pt>
                <c:pt idx="106">
                  <c:v>Cheshire East Council</c:v>
                </c:pt>
                <c:pt idx="107">
                  <c:v>Sandwell Metropolitan Borough Council</c:v>
                </c:pt>
                <c:pt idx="108">
                  <c:v>Luton Borough Council</c:v>
                </c:pt>
                <c:pt idx="109">
                  <c:v>Welwyn Hatfield Council</c:v>
                </c:pt>
                <c:pt idx="110">
                  <c:v>Lancaster City Council</c:v>
                </c:pt>
                <c:pt idx="111">
                  <c:v>Sussex Police</c:v>
                </c:pt>
                <c:pt idx="112">
                  <c:v>Gateshead Council</c:v>
                </c:pt>
                <c:pt idx="113">
                  <c:v>Hastings Borough Council</c:v>
                </c:pt>
                <c:pt idx="114">
                  <c:v>Gloucester City Council</c:v>
                </c:pt>
                <c:pt idx="115">
                  <c:v>East Hertfordshire Council</c:v>
                </c:pt>
                <c:pt idx="116">
                  <c:v>North Yorkshire County Council</c:v>
                </c:pt>
                <c:pt idx="117">
                  <c:v>Gloucestershire County Council</c:v>
                </c:pt>
                <c:pt idx="118">
                  <c:v>Buckinghamshire &amp; Milton Keynes Fire Authority</c:v>
                </c:pt>
                <c:pt idx="119">
                  <c:v>South Kesteven District Council</c:v>
                </c:pt>
                <c:pt idx="120">
                  <c:v>London Borough of Bromley Council</c:v>
                </c:pt>
                <c:pt idx="121">
                  <c:v>Kent County Council</c:v>
                </c:pt>
                <c:pt idx="122">
                  <c:v>Gloucestershire Constabulary</c:v>
                </c:pt>
                <c:pt idx="123">
                  <c:v>Waverley Borough Council</c:v>
                </c:pt>
                <c:pt idx="124">
                  <c:v>Cambridgeshire Fire &amp; Rescue Service</c:v>
                </c:pt>
                <c:pt idx="125">
                  <c:v>Mid Sussex District Council</c:v>
                </c:pt>
                <c:pt idx="126">
                  <c:v>Winchester City Council</c:v>
                </c:pt>
                <c:pt idx="127">
                  <c:v>North Wales Fire and Rescue Service</c:v>
                </c:pt>
                <c:pt idx="128">
                  <c:v>Mansfield District Council</c:v>
                </c:pt>
                <c:pt idx="129">
                  <c:v>London Borough Of Sutton</c:v>
                </c:pt>
                <c:pt idx="130">
                  <c:v>Lincolnshire Police</c:v>
                </c:pt>
                <c:pt idx="131">
                  <c:v>Cornwall Council</c:v>
                </c:pt>
                <c:pt idx="132">
                  <c:v>City Of Bradford Metropolitan District Council</c:v>
                </c:pt>
                <c:pt idx="133">
                  <c:v>West Midlands Police</c:v>
                </c:pt>
                <c:pt idx="134">
                  <c:v>Tandridge District Council</c:v>
                </c:pt>
                <c:pt idx="135">
                  <c:v>Wirral Council</c:v>
                </c:pt>
                <c:pt idx="136">
                  <c:v>Warwick District Council</c:v>
                </c:pt>
                <c:pt idx="137">
                  <c:v>Stockton-On-Tees Borough Council</c:v>
                </c:pt>
                <c:pt idx="138">
                  <c:v>Canterbury City Council</c:v>
                </c:pt>
                <c:pt idx="139">
                  <c:v>Leeds City Council</c:v>
                </c:pt>
                <c:pt idx="140">
                  <c:v>Bolton Metropolitan Borough Council</c:v>
                </c:pt>
                <c:pt idx="141">
                  <c:v>Medway Council</c:v>
                </c:pt>
                <c:pt idx="142">
                  <c:v>South Yorkshire Fire&amp; Rescue</c:v>
                </c:pt>
                <c:pt idx="143">
                  <c:v>Tyne &amp; Wear Fire and Rescue Service</c:v>
                </c:pt>
                <c:pt idx="144">
                  <c:v>Milton Keynes Council</c:v>
                </c:pt>
                <c:pt idx="145">
                  <c:v>Wychavon District Council</c:v>
                </c:pt>
                <c:pt idx="146">
                  <c:v>Norfolk County Council</c:v>
                </c:pt>
                <c:pt idx="147">
                  <c:v>Manchester City Council</c:v>
                </c:pt>
                <c:pt idx="148">
                  <c:v>West Sussex County Council</c:v>
                </c:pt>
                <c:pt idx="149">
                  <c:v>Metropolitan Police Service</c:v>
                </c:pt>
                <c:pt idx="150">
                  <c:v>Knowsley Metropolitan Borough Council</c:v>
                </c:pt>
                <c:pt idx="151">
                  <c:v>Barnsley Metropolitan Borough Council</c:v>
                </c:pt>
                <c:pt idx="152">
                  <c:v>Liverpool City Council</c:v>
                </c:pt>
                <c:pt idx="153">
                  <c:v>Worcestershire County Council</c:v>
                </c:pt>
                <c:pt idx="154">
                  <c:v>Thurrock Borough Council</c:v>
                </c:pt>
                <c:pt idx="155">
                  <c:v>Selby District Council</c:v>
                </c:pt>
                <c:pt idx="156">
                  <c:v>Royal Borough of Windsor &amp; Maidenhead Council</c:v>
                </c:pt>
                <c:pt idx="157">
                  <c:v>London Borough of Bexley</c:v>
                </c:pt>
                <c:pt idx="158">
                  <c:v>Redditch Borough Council</c:v>
                </c:pt>
                <c:pt idx="159">
                  <c:v>Leicestershire County Council</c:v>
                </c:pt>
                <c:pt idx="160">
                  <c:v>Halton Borough Council</c:v>
                </c:pt>
                <c:pt idx="161">
                  <c:v>Birmingham City Council</c:v>
                </c:pt>
                <c:pt idx="162">
                  <c:v>Bristol City Council</c:v>
                </c:pt>
                <c:pt idx="163">
                  <c:v>Northeast Derbyshire Council</c:v>
                </c:pt>
                <c:pt idx="164">
                  <c:v>Essex County Fire &amp; Rescue Service</c:v>
                </c:pt>
                <c:pt idx="165">
                  <c:v>Dover District Council</c:v>
                </c:pt>
                <c:pt idx="166">
                  <c:v>Westminster City Council</c:v>
                </c:pt>
                <c:pt idx="167">
                  <c:v>Sheffield City Council HQ</c:v>
                </c:pt>
                <c:pt idx="168">
                  <c:v>Wyre Council</c:v>
                </c:pt>
                <c:pt idx="169">
                  <c:v>Tamworth Borough Council</c:v>
                </c:pt>
                <c:pt idx="170">
                  <c:v>London Borough of Merton</c:v>
                </c:pt>
                <c:pt idx="171">
                  <c:v>Newham Council</c:v>
                </c:pt>
                <c:pt idx="172">
                  <c:v>Essex County Council</c:v>
                </c:pt>
                <c:pt idx="173">
                  <c:v>Shropshire &amp; Wrekin Fire Authority</c:v>
                </c:pt>
                <c:pt idx="174">
                  <c:v>Northampton Borough Council</c:v>
                </c:pt>
                <c:pt idx="175">
                  <c:v>Hartlepool Borough Council</c:v>
                </c:pt>
                <c:pt idx="176">
                  <c:v>Dacorum Borough Council</c:v>
                </c:pt>
                <c:pt idx="177">
                  <c:v>Southend-on-Sea Borough Council</c:v>
                </c:pt>
                <c:pt idx="178">
                  <c:v>Tunbridge Wells Borough Council</c:v>
                </c:pt>
                <c:pt idx="179">
                  <c:v>South Staffordshire Council</c:v>
                </c:pt>
                <c:pt idx="180">
                  <c:v>Royal Borough of Kensington and Chelsea</c:v>
                </c:pt>
                <c:pt idx="181">
                  <c:v>West Yorkshire Fire and Rescue Service</c:v>
                </c:pt>
                <c:pt idx="182">
                  <c:v>Maidstone Borough Council</c:v>
                </c:pt>
                <c:pt idx="183">
                  <c:v>East Sussex Council</c:v>
                </c:pt>
                <c:pt idx="184">
                  <c:v>Dorset &amp; Wiltshire Fire &amp; Rescue Service</c:v>
                </c:pt>
                <c:pt idx="185">
                  <c:v>Oldham Council</c:v>
                </c:pt>
                <c:pt idx="186">
                  <c:v>Mole Valley District Council</c:v>
                </c:pt>
                <c:pt idx="187">
                  <c:v>Brent Council</c:v>
                </c:pt>
                <c:pt idx="188">
                  <c:v>Harlow District Council</c:v>
                </c:pt>
                <c:pt idx="189">
                  <c:v>Sedgemoor Disrict Council</c:v>
                </c:pt>
                <c:pt idx="190">
                  <c:v>London Borough Of Tower Hamlets</c:v>
                </c:pt>
                <c:pt idx="191">
                  <c:v>Teignbridge District Council</c:v>
                </c:pt>
                <c:pt idx="192">
                  <c:v>South Somerset District Council</c:v>
                </c:pt>
                <c:pt idx="193">
                  <c:v>Nottinghamshire Fire and Rescue Service</c:v>
                </c:pt>
                <c:pt idx="194">
                  <c:v>Nottinghamshire Fire and Rescue Service</c:v>
                </c:pt>
                <c:pt idx="195">
                  <c:v>Darlington Borough Council</c:v>
                </c:pt>
                <c:pt idx="196">
                  <c:v>Wiltshire Council</c:v>
                </c:pt>
                <c:pt idx="197">
                  <c:v>Southampton City Council</c:v>
                </c:pt>
                <c:pt idx="198">
                  <c:v>Newcastle City Council</c:v>
                </c:pt>
                <c:pt idx="199">
                  <c:v>Stevenage Borough Council</c:v>
                </c:pt>
                <c:pt idx="200">
                  <c:v>Cambridge City Council</c:v>
                </c:pt>
                <c:pt idx="201">
                  <c:v>Burnley Borough Council</c:v>
                </c:pt>
                <c:pt idx="202">
                  <c:v>Rugby Borough Council</c:v>
                </c:pt>
                <c:pt idx="203">
                  <c:v>Bedfordshire Fire &amp; Rescue Service</c:v>
                </c:pt>
                <c:pt idx="204">
                  <c:v>London Borough Of Hounslow</c:v>
                </c:pt>
                <c:pt idx="205">
                  <c:v>Bury Council</c:v>
                </c:pt>
                <c:pt idx="206">
                  <c:v>Hampshire Fire &amp; Rescue Service</c:v>
                </c:pt>
                <c:pt idx="207">
                  <c:v>Northamptonshire County Council</c:v>
                </c:pt>
                <c:pt idx="208">
                  <c:v>West Midlands Fire Service</c:v>
                </c:pt>
                <c:pt idx="209">
                  <c:v>Reading Borough Council</c:v>
                </c:pt>
                <c:pt idx="210">
                  <c:v>West Lancashire Borough Council</c:v>
                </c:pt>
                <c:pt idx="211">
                  <c:v>Royal Borough Of Kingston-Upon-Thames</c:v>
                </c:pt>
                <c:pt idx="212">
                  <c:v>Greater London Authority</c:v>
                </c:pt>
                <c:pt idx="213">
                  <c:v>Durham County Council</c:v>
                </c:pt>
                <c:pt idx="214">
                  <c:v>North West Leicestershire District Council</c:v>
                </c:pt>
                <c:pt idx="215">
                  <c:v>Telford &amp; Wrekin Council</c:v>
                </c:pt>
                <c:pt idx="216">
                  <c:v>Cleveland Fire Brigade</c:v>
                </c:pt>
                <c:pt idx="217">
                  <c:v>Merseyside Fire and Rescue Service</c:v>
                </c:pt>
                <c:pt idx="218">
                  <c:v>Kingston upon Hull City Council</c:v>
                </c:pt>
                <c:pt idx="219">
                  <c:v>Middlesbrough Council</c:v>
                </c:pt>
                <c:pt idx="220">
                  <c:v>London Borough of Hammersmith &amp; Fulham</c:v>
                </c:pt>
                <c:pt idx="221">
                  <c:v>Peterborough City Council</c:v>
                </c:pt>
                <c:pt idx="222">
                  <c:v>North East Lincolnshire Council</c:v>
                </c:pt>
                <c:pt idx="223">
                  <c:v>Wycombe District Council</c:v>
                </c:pt>
                <c:pt idx="224">
                  <c:v>St. Albans City Council</c:v>
                </c:pt>
                <c:pt idx="225">
                  <c:v>North Yorkshire Fire and Rescue Service</c:v>
                </c:pt>
                <c:pt idx="226">
                  <c:v>East Devon District Council</c:v>
                </c:pt>
                <c:pt idx="227">
                  <c:v>Coventry City Council</c:v>
                </c:pt>
                <c:pt idx="228">
                  <c:v>Cherwell District Council</c:v>
                </c:pt>
                <c:pt idx="229">
                  <c:v>Oxfordshire County Council</c:v>
                </c:pt>
                <c:pt idx="230">
                  <c:v>Derbyshire Fire &amp; Rescue Service</c:v>
                </c:pt>
                <c:pt idx="231">
                  <c:v>Wandsworth Borough Council</c:v>
                </c:pt>
                <c:pt idx="232">
                  <c:v>London Borough Of Richmond Upon Thames Council</c:v>
                </c:pt>
                <c:pt idx="233">
                  <c:v>Borough of Poole</c:v>
                </c:pt>
                <c:pt idx="234">
                  <c:v>Kent Fire &amp; Rescue Service</c:v>
                </c:pt>
                <c:pt idx="235">
                  <c:v>Croydon Council</c:v>
                </c:pt>
                <c:pt idx="236">
                  <c:v>Hinckley And Bosworth Borough Council</c:v>
                </c:pt>
                <c:pt idx="237">
                  <c:v>Durham Fire Brigade</c:v>
                </c:pt>
                <c:pt idx="238">
                  <c:v>Blaby District Council</c:v>
                </c:pt>
                <c:pt idx="239">
                  <c:v>North Tyneside Council</c:v>
                </c:pt>
                <c:pt idx="240">
                  <c:v>Newcastle-under-lyme Borough Council</c:v>
                </c:pt>
                <c:pt idx="241">
                  <c:v>Boston Borough Council</c:v>
                </c:pt>
                <c:pt idx="242">
                  <c:v>Wakefield Metropolitan District Council</c:v>
                </c:pt>
                <c:pt idx="243">
                  <c:v>Lincolnshire County Council</c:v>
                </c:pt>
                <c:pt idx="244">
                  <c:v>Nuneaton &amp; Bedworth Borough Council</c:v>
                </c:pt>
                <c:pt idx="245">
                  <c:v>Hertfordshire County Council</c:v>
                </c:pt>
                <c:pt idx="246">
                  <c:v>East Sussex Fire and Rescue Service</c:v>
                </c:pt>
                <c:pt idx="247">
                  <c:v>Buckinghamshire County Council</c:v>
                </c:pt>
                <c:pt idx="248">
                  <c:v>Swindon Borough Council</c:v>
                </c:pt>
                <c:pt idx="249">
                  <c:v>City London Corporation</c:v>
                </c:pt>
                <c:pt idx="250">
                  <c:v>Rochdale Borough Council</c:v>
                </c:pt>
                <c:pt idx="251">
                  <c:v>South Oxfordshire and Vale of White Horse District Councils</c:v>
                </c:pt>
                <c:pt idx="252">
                  <c:v>Bromsgrove District Council</c:v>
                </c:pt>
                <c:pt idx="253">
                  <c:v>Chichester District Council</c:v>
                </c:pt>
                <c:pt idx="254">
                  <c:v>Derbyshire Dales District Council</c:v>
                </c:pt>
                <c:pt idx="255">
                  <c:v>City of York Council</c:v>
                </c:pt>
                <c:pt idx="256">
                  <c:v>Lambeth Council</c:v>
                </c:pt>
                <c:pt idx="257">
                  <c:v>London Borough of Hillingdon</c:v>
                </c:pt>
                <c:pt idx="258">
                  <c:v>Northumberland County Council</c:v>
                </c:pt>
                <c:pt idx="259">
                  <c:v>The London Borough Havering</c:v>
                </c:pt>
                <c:pt idx="260">
                  <c:v>Stockport Metropolitan Borough Council</c:v>
                </c:pt>
                <c:pt idx="261">
                  <c:v>South Ribble Borough Council</c:v>
                </c:pt>
                <c:pt idx="262">
                  <c:v>Hyndburn Borough Council</c:v>
                </c:pt>
                <c:pt idx="263">
                  <c:v>Derby City Council</c:v>
                </c:pt>
                <c:pt idx="264">
                  <c:v>Cleveland Police</c:v>
                </c:pt>
                <c:pt idx="265">
                  <c:v>Bolsover District Council</c:v>
                </c:pt>
                <c:pt idx="266">
                  <c:v>Nottingham City Council</c:v>
                </c:pt>
                <c:pt idx="267">
                  <c:v>Wolverhampton City Council</c:v>
                </c:pt>
                <c:pt idx="268">
                  <c:v>Uttlesford District Council</c:v>
                </c:pt>
                <c:pt idx="269">
                  <c:v>Taunton Deane Borough Council</c:v>
                </c:pt>
                <c:pt idx="270">
                  <c:v>St Helen's Metropolitan Borough Council</c:v>
                </c:pt>
                <c:pt idx="271">
                  <c:v>ST Edmundsbury Borough Council</c:v>
                </c:pt>
                <c:pt idx="272">
                  <c:v>Sevenoaks District Council</c:v>
                </c:pt>
                <c:pt idx="273">
                  <c:v>Sefton Metropolitan Borough Council</c:v>
                </c:pt>
                <c:pt idx="274">
                  <c:v>Rushmoor Borough Council</c:v>
                </c:pt>
                <c:pt idx="275">
                  <c:v>Preston City Council</c:v>
                </c:pt>
                <c:pt idx="276">
                  <c:v>Oxford City Council</c:v>
                </c:pt>
                <c:pt idx="277">
                  <c:v>Nottingham City Council</c:v>
                </c:pt>
                <c:pt idx="278">
                  <c:v>Mid Devon District Council</c:v>
                </c:pt>
                <c:pt idx="279">
                  <c:v>Lichfield District Council</c:v>
                </c:pt>
                <c:pt idx="280">
                  <c:v>Leicester City Council</c:v>
                </c:pt>
                <c:pt idx="281">
                  <c:v>Ipswich Borough Council</c:v>
                </c:pt>
                <c:pt idx="282">
                  <c:v>Huntingdonshire District Council</c:v>
                </c:pt>
                <c:pt idx="283">
                  <c:v>Haringey Council</c:v>
                </c:pt>
                <c:pt idx="284">
                  <c:v>Gedling Borough Council</c:v>
                </c:pt>
                <c:pt idx="285">
                  <c:v>Forest Heath District Council</c:v>
                </c:pt>
                <c:pt idx="286">
                  <c:v>Erewash Borough Council</c:v>
                </c:pt>
                <c:pt idx="287">
                  <c:v>Eastbourne Borough Council</c:v>
                </c:pt>
                <c:pt idx="288">
                  <c:v>East Riding of Yorkshire Council</c:v>
                </c:pt>
                <c:pt idx="289">
                  <c:v>Ealing Council</c:v>
                </c:pt>
                <c:pt idx="290">
                  <c:v>Chorley Borough Council</c:v>
                </c:pt>
                <c:pt idx="291">
                  <c:v>Broxtowe Borough Council</c:v>
                </c:pt>
                <c:pt idx="292">
                  <c:v>Avon Fire &amp; Rescue Service</c:v>
                </c:pt>
                <c:pt idx="293">
                  <c:v>Ashfield District Council</c:v>
                </c:pt>
                <c:pt idx="294">
                  <c:v>Rushcliffe Borough Council</c:v>
                </c:pt>
                <c:pt idx="295">
                  <c:v>Calderdale Metropolitan Borough Council</c:v>
                </c:pt>
                <c:pt idx="296">
                  <c:v>Norwich City Council</c:v>
                </c:pt>
                <c:pt idx="297">
                  <c:v>North Kesteven District Council</c:v>
                </c:pt>
                <c:pt idx="298">
                  <c:v>Bath and North East Somerset Council</c:v>
                </c:pt>
                <c:pt idx="299">
                  <c:v>North Lincolnshire Council</c:v>
                </c:pt>
                <c:pt idx="300">
                  <c:v>Blackburn With Darwen Borough Council</c:v>
                </c:pt>
                <c:pt idx="301">
                  <c:v>Torbay Council</c:v>
                </c:pt>
                <c:pt idx="302">
                  <c:v>Rutland County Council</c:v>
                </c:pt>
                <c:pt idx="303">
                  <c:v>London Borough of Camden</c:v>
                </c:pt>
                <c:pt idx="304">
                  <c:v>Elmbridge Borough Council</c:v>
                </c:pt>
                <c:pt idx="305">
                  <c:v>Christchurch and East Dorset Councils</c:v>
                </c:pt>
                <c:pt idx="306">
                  <c:v>Stafford Borough Council</c:v>
                </c:pt>
                <c:pt idx="307">
                  <c:v>Bassetlaw District Council</c:v>
                </c:pt>
                <c:pt idx="308">
                  <c:v>Harrogate Borough Council</c:v>
                </c:pt>
                <c:pt idx="309">
                  <c:v>East Staffordshire Borough Council</c:v>
                </c:pt>
                <c:pt idx="310">
                  <c:v>Enfield Council</c:v>
                </c:pt>
                <c:pt idx="311">
                  <c:v>Cheshire West And Chester Council</c:v>
                </c:pt>
                <c:pt idx="312">
                  <c:v>Carlisle City Council</c:v>
                </c:pt>
                <c:pt idx="313">
                  <c:v>Bournemouth Borough Council</c:v>
                </c:pt>
                <c:pt idx="314">
                  <c:v>Crawley Borough Council</c:v>
                </c:pt>
                <c:pt idx="315">
                  <c:v>Adur District Council</c:v>
                </c:pt>
                <c:pt idx="316">
                  <c:v>Redcar &amp; Cleveland Borough Council</c:v>
                </c:pt>
                <c:pt idx="317">
                  <c:v>London Fire &amp; Emergency Planning Authority</c:v>
                </c:pt>
                <c:pt idx="318">
                  <c:v>Chelmsford City Council</c:v>
                </c:pt>
                <c:pt idx="319">
                  <c:v>North Warwickshire Borough Council</c:v>
                </c:pt>
                <c:pt idx="320">
                  <c:v>Kings Lynn &amp; West Norfolk Borough Council</c:v>
                </c:pt>
                <c:pt idx="321">
                  <c:v>Runnymede Borough Council</c:v>
                </c:pt>
                <c:pt idx="322">
                  <c:v>Wigan Metropolitan Borough Council</c:v>
                </c:pt>
                <c:pt idx="323">
                  <c:v>Kettering Borough Council</c:v>
                </c:pt>
                <c:pt idx="324">
                  <c:v>Newark &amp; Sherwood District Council</c:v>
                </c:pt>
                <c:pt idx="325">
                  <c:v>Blackpool Council</c:v>
                </c:pt>
                <c:pt idx="326">
                  <c:v>New Forest District Council</c:v>
                </c:pt>
                <c:pt idx="327">
                  <c:v>Royal Borough of Greenwich</c:v>
                </c:pt>
                <c:pt idx="328">
                  <c:v>Slough Borough Council</c:v>
                </c:pt>
                <c:pt idx="329">
                  <c:v>Colchester Borough Council</c:v>
                </c:pt>
                <c:pt idx="330">
                  <c:v>Basildon District Council</c:v>
                </c:pt>
                <c:pt idx="331">
                  <c:v>Stoke-on-Trent City Council</c:v>
                </c:pt>
                <c:pt idx="332">
                  <c:v>Brighton &amp; Hove City Council</c:v>
                </c:pt>
                <c:pt idx="333">
                  <c:v>Plymouth City Council</c:v>
                </c:pt>
                <c:pt idx="334">
                  <c:v>Shepway District Council</c:v>
                </c:pt>
                <c:pt idx="335">
                  <c:v>Royal Berkshire Fire &amp; Rescue Service</c:v>
                </c:pt>
                <c:pt idx="336">
                  <c:v>Tameside Metropolitan Borough Council</c:v>
                </c:pt>
                <c:pt idx="337">
                  <c:v>Tendring District Council</c:v>
                </c:pt>
                <c:pt idx="338">
                  <c:v>Gravesham Borough Council</c:v>
                </c:pt>
                <c:pt idx="339">
                  <c:v>Staffordshire Fire &amp; Rescue Services</c:v>
                </c:pt>
                <c:pt idx="340">
                  <c:v>Fenland District Council</c:v>
                </c:pt>
                <c:pt idx="341">
                  <c:v>London Borough of Redbridge Council</c:v>
                </c:pt>
                <c:pt idx="342">
                  <c:v>Castle Point Borough Council</c:v>
                </c:pt>
                <c:pt idx="343">
                  <c:v>Dorset County Council</c:v>
                </c:pt>
                <c:pt idx="344">
                  <c:v>Eastleigh Borough Council</c:v>
                </c:pt>
                <c:pt idx="345">
                  <c:v>Hambleton District Council</c:v>
                </c:pt>
                <c:pt idx="346">
                  <c:v>Test Valley Borough Council</c:v>
                </c:pt>
                <c:pt idx="347">
                  <c:v>Horsham District Council</c:v>
                </c:pt>
                <c:pt idx="348">
                  <c:v>London Borough of Islington</c:v>
                </c:pt>
                <c:pt idx="349">
                  <c:v>Exeter City Council</c:v>
                </c:pt>
                <c:pt idx="350">
                  <c:v>Scarborough Borough Council</c:v>
                </c:pt>
                <c:pt idx="351">
                  <c:v>Fareham Borough Council</c:v>
                </c:pt>
                <c:pt idx="352">
                  <c:v>Basingstoke &amp; Deane Borough Council</c:v>
                </c:pt>
                <c:pt idx="353">
                  <c:v>South Derbyshire District Council</c:v>
                </c:pt>
                <c:pt idx="354">
                  <c:v>London Borough Of Southwark</c:v>
                </c:pt>
                <c:pt idx="355">
                  <c:v>East Lindsey District Council</c:v>
                </c:pt>
                <c:pt idx="356">
                  <c:v>South Cambridgeshire District Council</c:v>
                </c:pt>
                <c:pt idx="357">
                  <c:v>London borough Harrow Council</c:v>
                </c:pt>
                <c:pt idx="358">
                  <c:v>Brentwood Borough Council</c:v>
                </c:pt>
                <c:pt idx="359">
                  <c:v>South Norfolk Council</c:v>
                </c:pt>
                <c:pt idx="360">
                  <c:v>Wyre Forest District Council</c:v>
                </c:pt>
                <c:pt idx="361">
                  <c:v>North Devon Council</c:v>
                </c:pt>
                <c:pt idx="362">
                  <c:v>The London Borough Of Lewisham</c:v>
                </c:pt>
                <c:pt idx="363">
                  <c:v>Craven District Council</c:v>
                </c:pt>
                <c:pt idx="364">
                  <c:v>Amber Valley Borough Council</c:v>
                </c:pt>
                <c:pt idx="365">
                  <c:v>Fylde Borough Council</c:v>
                </c:pt>
                <c:pt idx="366">
                  <c:v>Hertsmere Borough Council</c:v>
                </c:pt>
                <c:pt idx="367">
                  <c:v>London Borough of Hackney</c:v>
                </c:pt>
                <c:pt idx="368">
                  <c:v>South Hams District Council</c:v>
                </c:pt>
                <c:pt idx="369">
                  <c:v>Braintree District Council</c:v>
                </c:pt>
                <c:pt idx="370">
                  <c:v>Reigate and Banstead Borough Council</c:v>
                </c:pt>
                <c:pt idx="371">
                  <c:v>High Peak Borough Council</c:v>
                </c:pt>
                <c:pt idx="372">
                  <c:v>Worcester City Council</c:v>
                </c:pt>
                <c:pt idx="373">
                  <c:v>Spelthorne Borough Council</c:v>
                </c:pt>
                <c:pt idx="374">
                  <c:v>Guildford Borough Council</c:v>
                </c:pt>
                <c:pt idx="375">
                  <c:v>Epsom and Ewell Borough Council</c:v>
                </c:pt>
                <c:pt idx="376">
                  <c:v>Aylesbury Vale District Council</c:v>
                </c:pt>
                <c:pt idx="377">
                  <c:v>Broxbourne Borough Council</c:v>
                </c:pt>
                <c:pt idx="378">
                  <c:v>South Lakeland District Council</c:v>
                </c:pt>
                <c:pt idx="379">
                  <c:v>Thanet District Council</c:v>
                </c:pt>
                <c:pt idx="380">
                  <c:v>Barnet Council</c:v>
                </c:pt>
                <c:pt idx="381">
                  <c:v>West Lindsey District Council</c:v>
                </c:pt>
                <c:pt idx="382">
                  <c:v>Pendle Borough Council</c:v>
                </c:pt>
                <c:pt idx="383">
                  <c:v>Three Rivers District Council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</c:strCache>
            </c:strRef>
          </c:cat>
          <c:val>
            <c:numRef>
              <c:f>[0]!PBs</c:f>
              <c:numCache>
                <c:formatCode>General</c:formatCode>
                <c:ptCount val="384"/>
                <c:pt idx="0">
                  <c:v>32.700000000000003</c:v>
                </c:pt>
                <c:pt idx="1">
                  <c:v>31.5</c:v>
                </c:pt>
                <c:pt idx="2">
                  <c:v>31.4</c:v>
                </c:pt>
                <c:pt idx="3">
                  <c:v>31</c:v>
                </c:pt>
                <c:pt idx="4">
                  <c:v>29.4</c:v>
                </c:pt>
                <c:pt idx="5">
                  <c:v>29</c:v>
                </c:pt>
                <c:pt idx="6">
                  <c:v>28.6</c:v>
                </c:pt>
                <c:pt idx="7">
                  <c:v>27.9</c:v>
                </c:pt>
                <c:pt idx="8">
                  <c:v>27.8</c:v>
                </c:pt>
                <c:pt idx="9">
                  <c:v>27.5</c:v>
                </c:pt>
                <c:pt idx="10">
                  <c:v>27.1</c:v>
                </c:pt>
                <c:pt idx="11">
                  <c:v>26.8</c:v>
                </c:pt>
                <c:pt idx="12">
                  <c:v>26.7</c:v>
                </c:pt>
                <c:pt idx="13">
                  <c:v>26.4</c:v>
                </c:pt>
                <c:pt idx="14">
                  <c:v>26.3</c:v>
                </c:pt>
                <c:pt idx="15">
                  <c:v>26</c:v>
                </c:pt>
                <c:pt idx="16">
                  <c:v>25.5</c:v>
                </c:pt>
                <c:pt idx="17">
                  <c:v>25.5</c:v>
                </c:pt>
                <c:pt idx="18">
                  <c:v>24.5</c:v>
                </c:pt>
                <c:pt idx="19">
                  <c:v>24.4</c:v>
                </c:pt>
                <c:pt idx="20">
                  <c:v>24.3</c:v>
                </c:pt>
                <c:pt idx="21">
                  <c:v>23.9</c:v>
                </c:pt>
                <c:pt idx="22">
                  <c:v>23.8</c:v>
                </c:pt>
                <c:pt idx="23">
                  <c:v>23.4</c:v>
                </c:pt>
                <c:pt idx="24">
                  <c:v>23.2</c:v>
                </c:pt>
                <c:pt idx="25">
                  <c:v>23</c:v>
                </c:pt>
                <c:pt idx="26">
                  <c:v>22.5</c:v>
                </c:pt>
                <c:pt idx="27">
                  <c:v>22.5</c:v>
                </c:pt>
                <c:pt idx="28">
                  <c:v>22.2</c:v>
                </c:pt>
                <c:pt idx="29">
                  <c:v>21.5</c:v>
                </c:pt>
                <c:pt idx="30">
                  <c:v>20.9</c:v>
                </c:pt>
                <c:pt idx="31">
                  <c:v>20.6</c:v>
                </c:pt>
                <c:pt idx="32">
                  <c:v>20.3</c:v>
                </c:pt>
                <c:pt idx="33">
                  <c:v>20.3</c:v>
                </c:pt>
                <c:pt idx="34">
                  <c:v>20.2</c:v>
                </c:pt>
                <c:pt idx="35">
                  <c:v>20.2</c:v>
                </c:pt>
                <c:pt idx="36">
                  <c:v>20.100000000000001</c:v>
                </c:pt>
                <c:pt idx="37">
                  <c:v>20</c:v>
                </c:pt>
                <c:pt idx="38">
                  <c:v>19.7</c:v>
                </c:pt>
                <c:pt idx="39">
                  <c:v>19.7</c:v>
                </c:pt>
                <c:pt idx="40">
                  <c:v>19.5</c:v>
                </c:pt>
                <c:pt idx="41">
                  <c:v>19.5</c:v>
                </c:pt>
                <c:pt idx="42">
                  <c:v>19.5</c:v>
                </c:pt>
                <c:pt idx="43">
                  <c:v>19.3</c:v>
                </c:pt>
                <c:pt idx="44">
                  <c:v>19.100000000000001</c:v>
                </c:pt>
                <c:pt idx="45">
                  <c:v>19.100000000000001</c:v>
                </c:pt>
                <c:pt idx="46">
                  <c:v>19</c:v>
                </c:pt>
                <c:pt idx="47">
                  <c:v>19</c:v>
                </c:pt>
                <c:pt idx="48">
                  <c:v>18.5</c:v>
                </c:pt>
                <c:pt idx="49">
                  <c:v>18.3</c:v>
                </c:pt>
                <c:pt idx="50">
                  <c:v>18.100000000000001</c:v>
                </c:pt>
                <c:pt idx="51">
                  <c:v>18.100000000000001</c:v>
                </c:pt>
                <c:pt idx="52">
                  <c:v>18.100000000000001</c:v>
                </c:pt>
                <c:pt idx="53">
                  <c:v>18</c:v>
                </c:pt>
                <c:pt idx="54">
                  <c:v>17.899999999999999</c:v>
                </c:pt>
                <c:pt idx="55">
                  <c:v>17.899999999999999</c:v>
                </c:pt>
                <c:pt idx="56">
                  <c:v>17.899999999999999</c:v>
                </c:pt>
                <c:pt idx="57">
                  <c:v>17.600000000000001</c:v>
                </c:pt>
                <c:pt idx="58">
                  <c:v>17.600000000000001</c:v>
                </c:pt>
                <c:pt idx="59">
                  <c:v>17.600000000000001</c:v>
                </c:pt>
                <c:pt idx="60">
                  <c:v>17.3</c:v>
                </c:pt>
                <c:pt idx="61">
                  <c:v>17.2</c:v>
                </c:pt>
                <c:pt idx="62">
                  <c:v>17.2</c:v>
                </c:pt>
                <c:pt idx="63">
                  <c:v>17.2</c:v>
                </c:pt>
                <c:pt idx="64">
                  <c:v>17</c:v>
                </c:pt>
                <c:pt idx="65">
                  <c:v>17</c:v>
                </c:pt>
                <c:pt idx="66">
                  <c:v>16.8</c:v>
                </c:pt>
                <c:pt idx="67">
                  <c:v>16.5</c:v>
                </c:pt>
                <c:pt idx="68">
                  <c:v>16.5</c:v>
                </c:pt>
                <c:pt idx="69">
                  <c:v>16.2</c:v>
                </c:pt>
                <c:pt idx="70">
                  <c:v>16.2</c:v>
                </c:pt>
                <c:pt idx="71">
                  <c:v>16.100000000000001</c:v>
                </c:pt>
                <c:pt idx="72">
                  <c:v>15.9</c:v>
                </c:pt>
                <c:pt idx="73">
                  <c:v>15.9</c:v>
                </c:pt>
                <c:pt idx="74">
                  <c:v>15.8</c:v>
                </c:pt>
                <c:pt idx="75">
                  <c:v>15.7</c:v>
                </c:pt>
                <c:pt idx="76">
                  <c:v>15.5</c:v>
                </c:pt>
                <c:pt idx="77">
                  <c:v>15.5</c:v>
                </c:pt>
                <c:pt idx="78">
                  <c:v>15.4</c:v>
                </c:pt>
                <c:pt idx="79">
                  <c:v>15.2</c:v>
                </c:pt>
                <c:pt idx="80">
                  <c:v>15.1</c:v>
                </c:pt>
                <c:pt idx="81">
                  <c:v>15</c:v>
                </c:pt>
                <c:pt idx="82">
                  <c:v>15</c:v>
                </c:pt>
                <c:pt idx="83">
                  <c:v>14.9</c:v>
                </c:pt>
                <c:pt idx="84">
                  <c:v>14.7</c:v>
                </c:pt>
                <c:pt idx="85">
                  <c:v>14.7</c:v>
                </c:pt>
                <c:pt idx="86">
                  <c:v>14.6</c:v>
                </c:pt>
                <c:pt idx="87">
                  <c:v>14.5</c:v>
                </c:pt>
                <c:pt idx="88">
                  <c:v>14.4</c:v>
                </c:pt>
                <c:pt idx="89">
                  <c:v>14.4</c:v>
                </c:pt>
                <c:pt idx="90">
                  <c:v>14.2</c:v>
                </c:pt>
                <c:pt idx="91">
                  <c:v>14.1</c:v>
                </c:pt>
                <c:pt idx="92">
                  <c:v>14.1</c:v>
                </c:pt>
                <c:pt idx="93">
                  <c:v>14</c:v>
                </c:pt>
                <c:pt idx="94">
                  <c:v>14</c:v>
                </c:pt>
                <c:pt idx="95">
                  <c:v>13.9</c:v>
                </c:pt>
                <c:pt idx="96">
                  <c:v>13.9</c:v>
                </c:pt>
                <c:pt idx="97">
                  <c:v>13.9</c:v>
                </c:pt>
                <c:pt idx="98">
                  <c:v>13.6</c:v>
                </c:pt>
                <c:pt idx="99">
                  <c:v>13.3</c:v>
                </c:pt>
                <c:pt idx="100">
                  <c:v>13.3</c:v>
                </c:pt>
                <c:pt idx="101">
                  <c:v>13</c:v>
                </c:pt>
                <c:pt idx="102">
                  <c:v>12.8</c:v>
                </c:pt>
                <c:pt idx="103">
                  <c:v>12.8</c:v>
                </c:pt>
                <c:pt idx="104">
                  <c:v>12.8</c:v>
                </c:pt>
                <c:pt idx="105">
                  <c:v>12.7</c:v>
                </c:pt>
                <c:pt idx="106">
                  <c:v>12.7</c:v>
                </c:pt>
                <c:pt idx="107">
                  <c:v>12.6</c:v>
                </c:pt>
                <c:pt idx="108">
                  <c:v>12.6</c:v>
                </c:pt>
                <c:pt idx="109">
                  <c:v>12.5</c:v>
                </c:pt>
                <c:pt idx="110">
                  <c:v>12.5</c:v>
                </c:pt>
                <c:pt idx="111">
                  <c:v>12.4</c:v>
                </c:pt>
                <c:pt idx="112">
                  <c:v>12.1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11.8</c:v>
                </c:pt>
                <c:pt idx="117">
                  <c:v>11.8</c:v>
                </c:pt>
                <c:pt idx="118">
                  <c:v>11.8</c:v>
                </c:pt>
                <c:pt idx="119">
                  <c:v>11.7</c:v>
                </c:pt>
                <c:pt idx="120">
                  <c:v>11.7</c:v>
                </c:pt>
                <c:pt idx="121">
                  <c:v>11.7</c:v>
                </c:pt>
                <c:pt idx="122">
                  <c:v>11.7</c:v>
                </c:pt>
                <c:pt idx="123">
                  <c:v>11.5</c:v>
                </c:pt>
                <c:pt idx="124">
                  <c:v>11.3</c:v>
                </c:pt>
                <c:pt idx="125">
                  <c:v>11.2</c:v>
                </c:pt>
                <c:pt idx="126">
                  <c:v>11.1</c:v>
                </c:pt>
                <c:pt idx="127">
                  <c:v>11.1</c:v>
                </c:pt>
                <c:pt idx="128">
                  <c:v>11.1</c:v>
                </c:pt>
                <c:pt idx="129">
                  <c:v>11.1</c:v>
                </c:pt>
                <c:pt idx="130">
                  <c:v>11.1</c:v>
                </c:pt>
                <c:pt idx="131">
                  <c:v>11.1</c:v>
                </c:pt>
                <c:pt idx="132">
                  <c:v>11.1</c:v>
                </c:pt>
                <c:pt idx="133">
                  <c:v>11</c:v>
                </c:pt>
                <c:pt idx="134">
                  <c:v>11</c:v>
                </c:pt>
                <c:pt idx="135">
                  <c:v>10.9</c:v>
                </c:pt>
                <c:pt idx="136">
                  <c:v>10.9</c:v>
                </c:pt>
                <c:pt idx="137">
                  <c:v>10.9</c:v>
                </c:pt>
                <c:pt idx="138">
                  <c:v>10.9</c:v>
                </c:pt>
                <c:pt idx="139">
                  <c:v>10.8</c:v>
                </c:pt>
                <c:pt idx="140">
                  <c:v>10.7</c:v>
                </c:pt>
                <c:pt idx="141">
                  <c:v>10.4</c:v>
                </c:pt>
                <c:pt idx="142">
                  <c:v>10.3</c:v>
                </c:pt>
                <c:pt idx="143">
                  <c:v>10.199999999999999</c:v>
                </c:pt>
                <c:pt idx="144">
                  <c:v>10</c:v>
                </c:pt>
                <c:pt idx="145">
                  <c:v>9.9</c:v>
                </c:pt>
                <c:pt idx="146">
                  <c:v>9.8000000000000007</c:v>
                </c:pt>
                <c:pt idx="147">
                  <c:v>9.8000000000000007</c:v>
                </c:pt>
                <c:pt idx="148">
                  <c:v>9.6999999999999993</c:v>
                </c:pt>
                <c:pt idx="149">
                  <c:v>9.6999999999999993</c:v>
                </c:pt>
                <c:pt idx="150">
                  <c:v>9.6</c:v>
                </c:pt>
                <c:pt idx="151">
                  <c:v>9.6</c:v>
                </c:pt>
                <c:pt idx="152">
                  <c:v>9.4</c:v>
                </c:pt>
                <c:pt idx="153">
                  <c:v>9.3000000000000007</c:v>
                </c:pt>
                <c:pt idx="154">
                  <c:v>9.3000000000000007</c:v>
                </c:pt>
                <c:pt idx="155">
                  <c:v>9.1999999999999993</c:v>
                </c:pt>
                <c:pt idx="156">
                  <c:v>9.1</c:v>
                </c:pt>
                <c:pt idx="157">
                  <c:v>9.1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8.9</c:v>
                </c:pt>
                <c:pt idx="163">
                  <c:v>8.8000000000000007</c:v>
                </c:pt>
                <c:pt idx="164">
                  <c:v>8.8000000000000007</c:v>
                </c:pt>
                <c:pt idx="165">
                  <c:v>8.6999999999999993</c:v>
                </c:pt>
                <c:pt idx="166">
                  <c:v>8.5</c:v>
                </c:pt>
                <c:pt idx="167">
                  <c:v>8.4</c:v>
                </c:pt>
                <c:pt idx="168">
                  <c:v>8.3000000000000007</c:v>
                </c:pt>
                <c:pt idx="169">
                  <c:v>8.1999999999999993</c:v>
                </c:pt>
                <c:pt idx="170">
                  <c:v>8.1999999999999993</c:v>
                </c:pt>
                <c:pt idx="171">
                  <c:v>8.1</c:v>
                </c:pt>
                <c:pt idx="172">
                  <c:v>8.1</c:v>
                </c:pt>
                <c:pt idx="173">
                  <c:v>8</c:v>
                </c:pt>
                <c:pt idx="174">
                  <c:v>8</c:v>
                </c:pt>
                <c:pt idx="175">
                  <c:v>7.9999999999999991</c:v>
                </c:pt>
                <c:pt idx="176">
                  <c:v>8</c:v>
                </c:pt>
                <c:pt idx="177">
                  <c:v>7.7</c:v>
                </c:pt>
                <c:pt idx="178">
                  <c:v>7.6</c:v>
                </c:pt>
                <c:pt idx="179">
                  <c:v>7.6</c:v>
                </c:pt>
                <c:pt idx="180">
                  <c:v>7.6</c:v>
                </c:pt>
                <c:pt idx="181">
                  <c:v>7.5</c:v>
                </c:pt>
                <c:pt idx="182">
                  <c:v>7.5</c:v>
                </c:pt>
                <c:pt idx="183">
                  <c:v>7.1</c:v>
                </c:pt>
                <c:pt idx="184">
                  <c:v>7.1</c:v>
                </c:pt>
                <c:pt idx="185">
                  <c:v>7</c:v>
                </c:pt>
                <c:pt idx="186">
                  <c:v>6.8</c:v>
                </c:pt>
                <c:pt idx="187">
                  <c:v>6.8</c:v>
                </c:pt>
                <c:pt idx="188">
                  <c:v>6.7</c:v>
                </c:pt>
                <c:pt idx="189">
                  <c:v>6.6</c:v>
                </c:pt>
                <c:pt idx="190">
                  <c:v>6.5</c:v>
                </c:pt>
                <c:pt idx="191">
                  <c:v>6.4</c:v>
                </c:pt>
                <c:pt idx="192">
                  <c:v>6.3</c:v>
                </c:pt>
                <c:pt idx="193">
                  <c:v>6.3</c:v>
                </c:pt>
                <c:pt idx="194">
                  <c:v>6.3</c:v>
                </c:pt>
                <c:pt idx="195">
                  <c:v>6.3</c:v>
                </c:pt>
                <c:pt idx="196">
                  <c:v>6.2</c:v>
                </c:pt>
                <c:pt idx="197">
                  <c:v>6.2</c:v>
                </c:pt>
                <c:pt idx="198">
                  <c:v>6</c:v>
                </c:pt>
                <c:pt idx="199">
                  <c:v>5.9</c:v>
                </c:pt>
                <c:pt idx="200">
                  <c:v>5.9</c:v>
                </c:pt>
                <c:pt idx="201">
                  <c:v>5.5</c:v>
                </c:pt>
                <c:pt idx="202">
                  <c:v>5.3</c:v>
                </c:pt>
                <c:pt idx="203">
                  <c:v>5.3</c:v>
                </c:pt>
                <c:pt idx="204">
                  <c:v>5.2</c:v>
                </c:pt>
                <c:pt idx="205">
                  <c:v>5.2</c:v>
                </c:pt>
                <c:pt idx="206">
                  <c:v>5.0999999999999996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4.9000000000000004</c:v>
                </c:pt>
                <c:pt idx="211">
                  <c:v>4.8</c:v>
                </c:pt>
                <c:pt idx="212">
                  <c:v>4.8</c:v>
                </c:pt>
                <c:pt idx="213">
                  <c:v>4.8</c:v>
                </c:pt>
                <c:pt idx="214">
                  <c:v>4.4000000000000004</c:v>
                </c:pt>
                <c:pt idx="215">
                  <c:v>4.2</c:v>
                </c:pt>
                <c:pt idx="216">
                  <c:v>4</c:v>
                </c:pt>
                <c:pt idx="217">
                  <c:v>3.9</c:v>
                </c:pt>
                <c:pt idx="218">
                  <c:v>3.9</c:v>
                </c:pt>
                <c:pt idx="219">
                  <c:v>3.8</c:v>
                </c:pt>
                <c:pt idx="220">
                  <c:v>3.7</c:v>
                </c:pt>
                <c:pt idx="221">
                  <c:v>3.6</c:v>
                </c:pt>
                <c:pt idx="222">
                  <c:v>3.3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3.2</c:v>
                </c:pt>
                <c:pt idx="227">
                  <c:v>3.2</c:v>
                </c:pt>
                <c:pt idx="228">
                  <c:v>3.1</c:v>
                </c:pt>
                <c:pt idx="229">
                  <c:v>3</c:v>
                </c:pt>
                <c:pt idx="230">
                  <c:v>3</c:v>
                </c:pt>
                <c:pt idx="231">
                  <c:v>2.8</c:v>
                </c:pt>
                <c:pt idx="232">
                  <c:v>2.8</c:v>
                </c:pt>
                <c:pt idx="233">
                  <c:v>2.8</c:v>
                </c:pt>
                <c:pt idx="234">
                  <c:v>2.6</c:v>
                </c:pt>
                <c:pt idx="235">
                  <c:v>2.6</c:v>
                </c:pt>
                <c:pt idx="236">
                  <c:v>2.5</c:v>
                </c:pt>
                <c:pt idx="237">
                  <c:v>2.4</c:v>
                </c:pt>
                <c:pt idx="238">
                  <c:v>2.2999999999999998</c:v>
                </c:pt>
                <c:pt idx="239">
                  <c:v>2.2000000000000002</c:v>
                </c:pt>
                <c:pt idx="240">
                  <c:v>2.2000000000000002</c:v>
                </c:pt>
                <c:pt idx="241">
                  <c:v>2.2000000000000002</c:v>
                </c:pt>
                <c:pt idx="242">
                  <c:v>2.1</c:v>
                </c:pt>
                <c:pt idx="243">
                  <c:v>2.1</c:v>
                </c:pt>
                <c:pt idx="244">
                  <c:v>2</c:v>
                </c:pt>
                <c:pt idx="245">
                  <c:v>1.9</c:v>
                </c:pt>
                <c:pt idx="246">
                  <c:v>1.9</c:v>
                </c:pt>
                <c:pt idx="247">
                  <c:v>1.8</c:v>
                </c:pt>
                <c:pt idx="248">
                  <c:v>1.6</c:v>
                </c:pt>
                <c:pt idx="249">
                  <c:v>1.4</c:v>
                </c:pt>
                <c:pt idx="250">
                  <c:v>1.2</c:v>
                </c:pt>
                <c:pt idx="251">
                  <c:v>1</c:v>
                </c:pt>
                <c:pt idx="252">
                  <c:v>0.99999999999999989</c:v>
                </c:pt>
                <c:pt idx="253">
                  <c:v>0.9</c:v>
                </c:pt>
                <c:pt idx="254">
                  <c:v>0.8</c:v>
                </c:pt>
                <c:pt idx="255">
                  <c:v>0.8</c:v>
                </c:pt>
                <c:pt idx="256">
                  <c:v>0.7</c:v>
                </c:pt>
                <c:pt idx="257">
                  <c:v>0.6</c:v>
                </c:pt>
                <c:pt idx="258">
                  <c:v>0.5</c:v>
                </c:pt>
                <c:pt idx="259">
                  <c:v>0.4</c:v>
                </c:pt>
                <c:pt idx="260">
                  <c:v>0.4</c:v>
                </c:pt>
                <c:pt idx="261">
                  <c:v>0.4</c:v>
                </c:pt>
                <c:pt idx="262">
                  <c:v>0.4</c:v>
                </c:pt>
                <c:pt idx="263">
                  <c:v>0.4</c:v>
                </c:pt>
                <c:pt idx="264">
                  <c:v>0.4</c:v>
                </c:pt>
                <c:pt idx="265">
                  <c:v>0.4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-0.1</c:v>
                </c:pt>
                <c:pt idx="295">
                  <c:v>-0.1</c:v>
                </c:pt>
                <c:pt idx="296">
                  <c:v>-0.2</c:v>
                </c:pt>
                <c:pt idx="297">
                  <c:v>-0.4</c:v>
                </c:pt>
                <c:pt idx="298">
                  <c:v>-0.5</c:v>
                </c:pt>
                <c:pt idx="299">
                  <c:v>-1.1000000000000001</c:v>
                </c:pt>
                <c:pt idx="300">
                  <c:v>-1.3</c:v>
                </c:pt>
                <c:pt idx="301">
                  <c:v>-1.4</c:v>
                </c:pt>
                <c:pt idx="302">
                  <c:v>-1.5</c:v>
                </c:pt>
                <c:pt idx="303">
                  <c:v>-1.6</c:v>
                </c:pt>
                <c:pt idx="304">
                  <c:v>-1.6</c:v>
                </c:pt>
                <c:pt idx="305">
                  <c:v>-1.6</c:v>
                </c:pt>
                <c:pt idx="306">
                  <c:v>-2.4</c:v>
                </c:pt>
                <c:pt idx="307">
                  <c:v>-2.4</c:v>
                </c:pt>
                <c:pt idx="308">
                  <c:v>-2.6</c:v>
                </c:pt>
                <c:pt idx="309">
                  <c:v>-2.6</c:v>
                </c:pt>
                <c:pt idx="310">
                  <c:v>-2.9</c:v>
                </c:pt>
                <c:pt idx="311">
                  <c:v>-3.2</c:v>
                </c:pt>
                <c:pt idx="312">
                  <c:v>-3.2</c:v>
                </c:pt>
                <c:pt idx="313">
                  <c:v>-3.9</c:v>
                </c:pt>
                <c:pt idx="314">
                  <c:v>-4</c:v>
                </c:pt>
                <c:pt idx="315">
                  <c:v>0</c:v>
                </c:pt>
                <c:pt idx="316">
                  <c:v>-4.3</c:v>
                </c:pt>
                <c:pt idx="317">
                  <c:v>-4.5999999999999996</c:v>
                </c:pt>
                <c:pt idx="318">
                  <c:v>-4.8</c:v>
                </c:pt>
                <c:pt idx="319">
                  <c:v>-5</c:v>
                </c:pt>
                <c:pt idx="320">
                  <c:v>-5.0999999999999996</c:v>
                </c:pt>
                <c:pt idx="321">
                  <c:v>-5.2</c:v>
                </c:pt>
                <c:pt idx="322">
                  <c:v>-5.3</c:v>
                </c:pt>
                <c:pt idx="323">
                  <c:v>-5.5</c:v>
                </c:pt>
                <c:pt idx="324">
                  <c:v>-5.6</c:v>
                </c:pt>
                <c:pt idx="325">
                  <c:v>-5.8</c:v>
                </c:pt>
                <c:pt idx="326">
                  <c:v>-6</c:v>
                </c:pt>
                <c:pt idx="327">
                  <c:v>-6.3</c:v>
                </c:pt>
                <c:pt idx="328">
                  <c:v>-6.4</c:v>
                </c:pt>
                <c:pt idx="329">
                  <c:v>-6.5</c:v>
                </c:pt>
                <c:pt idx="330">
                  <c:v>-6.6</c:v>
                </c:pt>
                <c:pt idx="331">
                  <c:v>-6.7</c:v>
                </c:pt>
                <c:pt idx="332">
                  <c:v>-6.7</c:v>
                </c:pt>
                <c:pt idx="333">
                  <c:v>-7</c:v>
                </c:pt>
                <c:pt idx="334">
                  <c:v>-7.2</c:v>
                </c:pt>
                <c:pt idx="335">
                  <c:v>-8.3000000000000007</c:v>
                </c:pt>
                <c:pt idx="336">
                  <c:v>-8.5</c:v>
                </c:pt>
                <c:pt idx="337">
                  <c:v>-8.9</c:v>
                </c:pt>
                <c:pt idx="338">
                  <c:v>-8.9</c:v>
                </c:pt>
                <c:pt idx="339">
                  <c:v>-9</c:v>
                </c:pt>
                <c:pt idx="340">
                  <c:v>-9</c:v>
                </c:pt>
                <c:pt idx="341">
                  <c:v>-9.1999999999999993</c:v>
                </c:pt>
                <c:pt idx="342">
                  <c:v>-9.6999999999999993</c:v>
                </c:pt>
                <c:pt idx="343">
                  <c:v>-9.8000000000000007</c:v>
                </c:pt>
                <c:pt idx="344">
                  <c:v>-9.9</c:v>
                </c:pt>
                <c:pt idx="345">
                  <c:v>-10.199999999999999</c:v>
                </c:pt>
                <c:pt idx="346">
                  <c:v>-10.4</c:v>
                </c:pt>
                <c:pt idx="347">
                  <c:v>-10.8</c:v>
                </c:pt>
                <c:pt idx="348">
                  <c:v>-11</c:v>
                </c:pt>
                <c:pt idx="349">
                  <c:v>-11.1</c:v>
                </c:pt>
                <c:pt idx="350">
                  <c:v>-11.3</c:v>
                </c:pt>
                <c:pt idx="351">
                  <c:v>-11.4</c:v>
                </c:pt>
                <c:pt idx="352">
                  <c:v>-11.4</c:v>
                </c:pt>
                <c:pt idx="353">
                  <c:v>-11.6</c:v>
                </c:pt>
                <c:pt idx="354">
                  <c:v>-11.8</c:v>
                </c:pt>
                <c:pt idx="355">
                  <c:v>-13</c:v>
                </c:pt>
                <c:pt idx="356">
                  <c:v>-13.2</c:v>
                </c:pt>
                <c:pt idx="357">
                  <c:v>-13.2</c:v>
                </c:pt>
                <c:pt idx="358">
                  <c:v>-13.5</c:v>
                </c:pt>
                <c:pt idx="359">
                  <c:v>-13.6</c:v>
                </c:pt>
                <c:pt idx="360">
                  <c:v>-14</c:v>
                </c:pt>
                <c:pt idx="361">
                  <c:v>-14</c:v>
                </c:pt>
                <c:pt idx="362">
                  <c:v>-14.2</c:v>
                </c:pt>
                <c:pt idx="363">
                  <c:v>-15</c:v>
                </c:pt>
                <c:pt idx="364">
                  <c:v>-15.6</c:v>
                </c:pt>
                <c:pt idx="365">
                  <c:v>-15.9</c:v>
                </c:pt>
                <c:pt idx="366">
                  <c:v>-16.100000000000001</c:v>
                </c:pt>
                <c:pt idx="367">
                  <c:v>-16.8</c:v>
                </c:pt>
                <c:pt idx="368">
                  <c:v>-17</c:v>
                </c:pt>
                <c:pt idx="369">
                  <c:v>-18.399999999999999</c:v>
                </c:pt>
                <c:pt idx="370">
                  <c:v>-18.899999999999999</c:v>
                </c:pt>
                <c:pt idx="371">
                  <c:v>-19</c:v>
                </c:pt>
                <c:pt idx="372">
                  <c:v>-20.5</c:v>
                </c:pt>
                <c:pt idx="373">
                  <c:v>-21</c:v>
                </c:pt>
                <c:pt idx="374">
                  <c:v>-21</c:v>
                </c:pt>
                <c:pt idx="375">
                  <c:v>-23.3</c:v>
                </c:pt>
                <c:pt idx="376">
                  <c:v>-23.7</c:v>
                </c:pt>
                <c:pt idx="377">
                  <c:v>-24.2</c:v>
                </c:pt>
                <c:pt idx="378">
                  <c:v>-25.4</c:v>
                </c:pt>
                <c:pt idx="379">
                  <c:v>-27.6</c:v>
                </c:pt>
                <c:pt idx="380">
                  <c:v>-28.7</c:v>
                </c:pt>
                <c:pt idx="381">
                  <c:v>-31.1</c:v>
                </c:pt>
                <c:pt idx="382">
                  <c:v>-36.4</c:v>
                </c:pt>
                <c:pt idx="383">
                  <c:v>-50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F-47B3-B66D-FE0ACB610845}"/>
            </c:ext>
          </c:extLst>
        </c:ser>
        <c:ser>
          <c:idx val="1"/>
          <c:order val="1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Data!$AX$2:$AX$394</c:f>
              <c:strCache>
                <c:ptCount val="393"/>
                <c:pt idx="0">
                  <c:v>Tonbridge &amp; Malling Borough Council</c:v>
                </c:pt>
                <c:pt idx="1">
                  <c:v>Leicestershire Police</c:v>
                </c:pt>
                <c:pt idx="2">
                  <c:v>Lancashire Constabulary</c:v>
                </c:pt>
                <c:pt idx="3">
                  <c:v>Durham Constabulary</c:v>
                </c:pt>
                <c:pt idx="4">
                  <c:v>Hereford &amp; Worcester Fire &amp; Rescue Service</c:v>
                </c:pt>
                <c:pt idx="5">
                  <c:v>Derbyshire Constabulary</c:v>
                </c:pt>
                <c:pt idx="6">
                  <c:v>Kent Police</c:v>
                </c:pt>
                <c:pt idx="7">
                  <c:v>Dorset Police</c:v>
                </c:pt>
                <c:pt idx="8">
                  <c:v>Babergh</c:v>
                </c:pt>
                <c:pt idx="9">
                  <c:v>Dartford Borough Council</c:v>
                </c:pt>
                <c:pt idx="10">
                  <c:v>Bracknell Forest Council</c:v>
                </c:pt>
                <c:pt idx="11">
                  <c:v>South Yorkshire Police</c:v>
                </c:pt>
                <c:pt idx="12">
                  <c:v>Solihull Metropolitan Borough Council</c:v>
                </c:pt>
                <c:pt idx="13">
                  <c:v>Cannock Chase District Council</c:v>
                </c:pt>
                <c:pt idx="14">
                  <c:v>Wokingham Council</c:v>
                </c:pt>
                <c:pt idx="15">
                  <c:v>North Hertfordshire District Council</c:v>
                </c:pt>
                <c:pt idx="16">
                  <c:v>Wealden District Council</c:v>
                </c:pt>
                <c:pt idx="17">
                  <c:v>Cumbria County Council</c:v>
                </c:pt>
                <c:pt idx="18">
                  <c:v>Devon &amp; Cornwall Police</c:v>
                </c:pt>
                <c:pt idx="19">
                  <c:v>Essex Police</c:v>
                </c:pt>
                <c:pt idx="20">
                  <c:v>Chesterfield Borough Council</c:v>
                </c:pt>
                <c:pt idx="21">
                  <c:v>Breckland District Council</c:v>
                </c:pt>
                <c:pt idx="22">
                  <c:v>Leicestershire Fire and Rescue Service</c:v>
                </c:pt>
                <c:pt idx="23">
                  <c:v>Cumbria Constabulary</c:v>
                </c:pt>
                <c:pt idx="24">
                  <c:v>South Wales Police</c:v>
                </c:pt>
                <c:pt idx="25">
                  <c:v>Humberside Fire &amp; Rescue Service</c:v>
                </c:pt>
                <c:pt idx="26">
                  <c:v>Humberside Police</c:v>
                </c:pt>
                <c:pt idx="27">
                  <c:v>Ashford Borough Council</c:v>
                </c:pt>
                <c:pt idx="28">
                  <c:v>North Yorkshire Police</c:v>
                </c:pt>
                <c:pt idx="29">
                  <c:v>Hertfordshire Constabulary</c:v>
                </c:pt>
                <c:pt idx="30">
                  <c:v>Copeland Borough Council</c:v>
                </c:pt>
                <c:pt idx="31">
                  <c:v>Hampshire Constabulary</c:v>
                </c:pt>
                <c:pt idx="32">
                  <c:v>West Mercia Police Authority</c:v>
                </c:pt>
                <c:pt idx="33">
                  <c:v>Northamptonshire Police</c:v>
                </c:pt>
                <c:pt idx="34">
                  <c:v>Tewkesbury Borough Council</c:v>
                </c:pt>
                <c:pt idx="35">
                  <c:v>Nottinghamshire County Council</c:v>
                </c:pt>
                <c:pt idx="36">
                  <c:v>Suffolk Constabulary</c:v>
                </c:pt>
                <c:pt idx="37">
                  <c:v>Dudley Metropolitan Borough Council</c:v>
                </c:pt>
                <c:pt idx="38">
                  <c:v>Hampshire County Council</c:v>
                </c:pt>
                <c:pt idx="39">
                  <c:v>Derbyshire County Council</c:v>
                </c:pt>
                <c:pt idx="40">
                  <c:v>West Yorkshire Police</c:v>
                </c:pt>
                <c:pt idx="41">
                  <c:v>Rother District Council</c:v>
                </c:pt>
                <c:pt idx="42">
                  <c:v>Lancashire County Council</c:v>
                </c:pt>
                <c:pt idx="43">
                  <c:v>Wellingborough Borough Council</c:v>
                </c:pt>
                <c:pt idx="44">
                  <c:v>Staffordshire Police Headquarters</c:v>
                </c:pt>
                <c:pt idx="45">
                  <c:v>Corby Borough Council</c:v>
                </c:pt>
                <c:pt idx="46">
                  <c:v>North Wales Police</c:v>
                </c:pt>
                <c:pt idx="47">
                  <c:v>Cambridgeshire County Council</c:v>
                </c:pt>
                <c:pt idx="48">
                  <c:v>Swale Borough Council</c:v>
                </c:pt>
                <c:pt idx="49">
                  <c:v>Shropshire Council</c:v>
                </c:pt>
                <c:pt idx="50">
                  <c:v>Suffolk Coastal District Council and Waveney District Counci</c:v>
                </c:pt>
                <c:pt idx="51">
                  <c:v>Central Bedfordshire Council</c:v>
                </c:pt>
                <c:pt idx="52">
                  <c:v>Bedfordshire Police</c:v>
                </c:pt>
                <c:pt idx="53">
                  <c:v>Epping Forest District Council</c:v>
                </c:pt>
                <c:pt idx="54">
                  <c:v>Thames Valley Police</c:v>
                </c:pt>
                <c:pt idx="55">
                  <c:v>Mid Suffolk District Council</c:v>
                </c:pt>
                <c:pt idx="56">
                  <c:v>Great Yarmouth Borough Council</c:v>
                </c:pt>
                <c:pt idx="57">
                  <c:v>Trafford Council</c:v>
                </c:pt>
                <c:pt idx="58">
                  <c:v>Nottinghamshire Police</c:v>
                </c:pt>
                <c:pt idx="59">
                  <c:v>Charnwood Borough Council</c:v>
                </c:pt>
                <c:pt idx="60">
                  <c:v>West Berkshire Council</c:v>
                </c:pt>
                <c:pt idx="61">
                  <c:v>Surrey Police</c:v>
                </c:pt>
                <c:pt idx="62">
                  <c:v>South Tyneside Council</c:v>
                </c:pt>
                <c:pt idx="63">
                  <c:v>Devon County Council</c:v>
                </c:pt>
                <c:pt idx="64">
                  <c:v>Lancashire Fire and Rescue Service</c:v>
                </c:pt>
                <c:pt idx="65">
                  <c:v>Cheshire Fire Authority</c:v>
                </c:pt>
                <c:pt idx="66">
                  <c:v>London Borough of Barking and Dagenham</c:v>
                </c:pt>
                <c:pt idx="67">
                  <c:v>Merseyside Police</c:v>
                </c:pt>
                <c:pt idx="68">
                  <c:v>Doncaster Metropolitan Borough Council</c:v>
                </c:pt>
                <c:pt idx="69">
                  <c:v>Woking Borough Council</c:v>
                </c:pt>
                <c:pt idx="70">
                  <c:v>Greater Manchester Police</c:v>
                </c:pt>
                <c:pt idx="71">
                  <c:v>Suffolk County Council</c:v>
                </c:pt>
                <c:pt idx="72">
                  <c:v>Stroud District Council</c:v>
                </c:pt>
                <c:pt idx="73">
                  <c:v>Stratford-On-Avon District Council</c:v>
                </c:pt>
                <c:pt idx="74">
                  <c:v>East Hampshire District Council</c:v>
                </c:pt>
                <c:pt idx="75">
                  <c:v>Warrington Borough Council</c:v>
                </c:pt>
                <c:pt idx="76">
                  <c:v>Weymouth and Portland Borough Council</c:v>
                </c:pt>
                <c:pt idx="77">
                  <c:v>Isle Of Wight Council</c:v>
                </c:pt>
                <c:pt idx="78">
                  <c:v>Salford City Council</c:v>
                </c:pt>
                <c:pt idx="79">
                  <c:v>Barrow-in-furness Borough Council</c:v>
                </c:pt>
                <c:pt idx="80">
                  <c:v>North Norfolk District Council</c:v>
                </c:pt>
                <c:pt idx="81">
                  <c:v>Norfolk Constabulary</c:v>
                </c:pt>
                <c:pt idx="82">
                  <c:v>City of Lincoln Council</c:v>
                </c:pt>
                <c:pt idx="83">
                  <c:v>Warwickshire County Council</c:v>
                </c:pt>
                <c:pt idx="84">
                  <c:v>Surrey Heath Borough Council</c:v>
                </c:pt>
                <c:pt idx="85">
                  <c:v>Arun District Council</c:v>
                </c:pt>
                <c:pt idx="86">
                  <c:v>South Gloucestershire Council</c:v>
                </c:pt>
                <c:pt idx="87">
                  <c:v>Somerset County Council</c:v>
                </c:pt>
                <c:pt idx="88">
                  <c:v>Staffordshire County Council</c:v>
                </c:pt>
                <c:pt idx="89">
                  <c:v>Avon &amp; Somerset Constabulary Police Station</c:v>
                </c:pt>
                <c:pt idx="90">
                  <c:v>Kirklees Council</c:v>
                </c:pt>
                <c:pt idx="91">
                  <c:v>Mid &amp; West Wales Fire &amp; Rescue Service</c:v>
                </c:pt>
                <c:pt idx="92">
                  <c:v>Cambridgeshire Police</c:v>
                </c:pt>
                <c:pt idx="93">
                  <c:v>Waltham Forest Council</c:v>
                </c:pt>
                <c:pt idx="94">
                  <c:v>Allerdale Borough Council</c:v>
                </c:pt>
                <c:pt idx="95">
                  <c:v>Sunderland City Council</c:v>
                </c:pt>
                <c:pt idx="96">
                  <c:v>Northumbria Police</c:v>
                </c:pt>
                <c:pt idx="97">
                  <c:v>North Somerset Council</c:v>
                </c:pt>
                <c:pt idx="98">
                  <c:v>Devon &amp; Somerset Fire &amp; Rescue Service</c:v>
                </c:pt>
                <c:pt idx="99">
                  <c:v>Surrey County Council</c:v>
                </c:pt>
                <c:pt idx="100">
                  <c:v>Rotherham Metropolitan Borough Council</c:v>
                </c:pt>
                <c:pt idx="101">
                  <c:v>Havant Borough Council</c:v>
                </c:pt>
                <c:pt idx="102">
                  <c:v>Portsmouth City Council</c:v>
                </c:pt>
                <c:pt idx="103">
                  <c:v>Herefordshire Council</c:v>
                </c:pt>
                <c:pt idx="104">
                  <c:v>Bedford Borough Council</c:v>
                </c:pt>
                <c:pt idx="105">
                  <c:v>Walsall Council</c:v>
                </c:pt>
                <c:pt idx="106">
                  <c:v>Cheshire East Council</c:v>
                </c:pt>
                <c:pt idx="107">
                  <c:v>Sandwell Metropolitan Borough Council</c:v>
                </c:pt>
                <c:pt idx="108">
                  <c:v>Luton Borough Council</c:v>
                </c:pt>
                <c:pt idx="109">
                  <c:v>Welwyn Hatfield Council</c:v>
                </c:pt>
                <c:pt idx="110">
                  <c:v>Lancaster City Council</c:v>
                </c:pt>
                <c:pt idx="111">
                  <c:v>Sussex Police</c:v>
                </c:pt>
                <c:pt idx="112">
                  <c:v>Gateshead Council</c:v>
                </c:pt>
                <c:pt idx="113">
                  <c:v>Hastings Borough Council</c:v>
                </c:pt>
                <c:pt idx="114">
                  <c:v>Gloucester City Council</c:v>
                </c:pt>
                <c:pt idx="115">
                  <c:v>East Hertfordshire Council</c:v>
                </c:pt>
                <c:pt idx="116">
                  <c:v>North Yorkshire County Council</c:v>
                </c:pt>
                <c:pt idx="117">
                  <c:v>Gloucestershire County Council</c:v>
                </c:pt>
                <c:pt idx="118">
                  <c:v>Buckinghamshire &amp; Milton Keynes Fire Authority</c:v>
                </c:pt>
                <c:pt idx="119">
                  <c:v>South Kesteven District Council</c:v>
                </c:pt>
                <c:pt idx="120">
                  <c:v>London Borough of Bromley Council</c:v>
                </c:pt>
                <c:pt idx="121">
                  <c:v>Kent County Council</c:v>
                </c:pt>
                <c:pt idx="122">
                  <c:v>Gloucestershire Constabulary</c:v>
                </c:pt>
                <c:pt idx="123">
                  <c:v>Waverley Borough Council</c:v>
                </c:pt>
                <c:pt idx="124">
                  <c:v>Cambridgeshire Fire &amp; Rescue Service</c:v>
                </c:pt>
                <c:pt idx="125">
                  <c:v>Mid Sussex District Council</c:v>
                </c:pt>
                <c:pt idx="126">
                  <c:v>Winchester City Council</c:v>
                </c:pt>
                <c:pt idx="127">
                  <c:v>North Wales Fire and Rescue Service</c:v>
                </c:pt>
                <c:pt idx="128">
                  <c:v>Mansfield District Council</c:v>
                </c:pt>
                <c:pt idx="129">
                  <c:v>London Borough Of Sutton</c:v>
                </c:pt>
                <c:pt idx="130">
                  <c:v>Lincolnshire Police</c:v>
                </c:pt>
                <c:pt idx="131">
                  <c:v>Cornwall Council</c:v>
                </c:pt>
                <c:pt idx="132">
                  <c:v>City Of Bradford Metropolitan District Council</c:v>
                </c:pt>
                <c:pt idx="133">
                  <c:v>West Midlands Police</c:v>
                </c:pt>
                <c:pt idx="134">
                  <c:v>Tandridge District Council</c:v>
                </c:pt>
                <c:pt idx="135">
                  <c:v>Wirral Council</c:v>
                </c:pt>
                <c:pt idx="136">
                  <c:v>Warwick District Council</c:v>
                </c:pt>
                <c:pt idx="137">
                  <c:v>Stockton-On-Tees Borough Council</c:v>
                </c:pt>
                <c:pt idx="138">
                  <c:v>Canterbury City Council</c:v>
                </c:pt>
                <c:pt idx="139">
                  <c:v>Leeds City Council</c:v>
                </c:pt>
                <c:pt idx="140">
                  <c:v>Bolton Metropolitan Borough Council</c:v>
                </c:pt>
                <c:pt idx="141">
                  <c:v>Medway Council</c:v>
                </c:pt>
                <c:pt idx="142">
                  <c:v>South Yorkshire Fire&amp; Rescue</c:v>
                </c:pt>
                <c:pt idx="143">
                  <c:v>Tyne &amp; Wear Fire and Rescue Service</c:v>
                </c:pt>
                <c:pt idx="144">
                  <c:v>Milton Keynes Council</c:v>
                </c:pt>
                <c:pt idx="145">
                  <c:v>Wychavon District Council</c:v>
                </c:pt>
                <c:pt idx="146">
                  <c:v>Norfolk County Council</c:v>
                </c:pt>
                <c:pt idx="147">
                  <c:v>Manchester City Council</c:v>
                </c:pt>
                <c:pt idx="148">
                  <c:v>West Sussex County Council</c:v>
                </c:pt>
                <c:pt idx="149">
                  <c:v>Metropolitan Police Service</c:v>
                </c:pt>
                <c:pt idx="150">
                  <c:v>Knowsley Metropolitan Borough Council</c:v>
                </c:pt>
                <c:pt idx="151">
                  <c:v>Barnsley Metropolitan Borough Council</c:v>
                </c:pt>
                <c:pt idx="152">
                  <c:v>Liverpool City Council</c:v>
                </c:pt>
                <c:pt idx="153">
                  <c:v>Worcestershire County Council</c:v>
                </c:pt>
                <c:pt idx="154">
                  <c:v>Thurrock Borough Council</c:v>
                </c:pt>
                <c:pt idx="155">
                  <c:v>Selby District Council</c:v>
                </c:pt>
                <c:pt idx="156">
                  <c:v>Royal Borough of Windsor &amp; Maidenhead Council</c:v>
                </c:pt>
                <c:pt idx="157">
                  <c:v>London Borough of Bexley</c:v>
                </c:pt>
                <c:pt idx="158">
                  <c:v>Redditch Borough Council</c:v>
                </c:pt>
                <c:pt idx="159">
                  <c:v>Leicestershire County Council</c:v>
                </c:pt>
                <c:pt idx="160">
                  <c:v>Halton Borough Council</c:v>
                </c:pt>
                <c:pt idx="161">
                  <c:v>Birmingham City Council</c:v>
                </c:pt>
                <c:pt idx="162">
                  <c:v>Bristol City Council</c:v>
                </c:pt>
                <c:pt idx="163">
                  <c:v>Northeast Derbyshire Council</c:v>
                </c:pt>
                <c:pt idx="164">
                  <c:v>Essex County Fire &amp; Rescue Service</c:v>
                </c:pt>
                <c:pt idx="165">
                  <c:v>Dover District Council</c:v>
                </c:pt>
                <c:pt idx="166">
                  <c:v>Westminster City Council</c:v>
                </c:pt>
                <c:pt idx="167">
                  <c:v>Sheffield City Council HQ</c:v>
                </c:pt>
                <c:pt idx="168">
                  <c:v>Wyre Council</c:v>
                </c:pt>
                <c:pt idx="169">
                  <c:v>Tamworth Borough Council</c:v>
                </c:pt>
                <c:pt idx="170">
                  <c:v>London Borough of Merton</c:v>
                </c:pt>
                <c:pt idx="171">
                  <c:v>Newham Council</c:v>
                </c:pt>
                <c:pt idx="172">
                  <c:v>Essex County Council</c:v>
                </c:pt>
                <c:pt idx="173">
                  <c:v>Shropshire &amp; Wrekin Fire Authority</c:v>
                </c:pt>
                <c:pt idx="174">
                  <c:v>Northampton Borough Council</c:v>
                </c:pt>
                <c:pt idx="175">
                  <c:v>Hartlepool Borough Council</c:v>
                </c:pt>
                <c:pt idx="176">
                  <c:v>Dacorum Borough Council</c:v>
                </c:pt>
                <c:pt idx="177">
                  <c:v>Southend-on-Sea Borough Council</c:v>
                </c:pt>
                <c:pt idx="178">
                  <c:v>Tunbridge Wells Borough Council</c:v>
                </c:pt>
                <c:pt idx="179">
                  <c:v>South Staffordshire Council</c:v>
                </c:pt>
                <c:pt idx="180">
                  <c:v>Royal Borough of Kensington and Chelsea</c:v>
                </c:pt>
                <c:pt idx="181">
                  <c:v>West Yorkshire Fire and Rescue Service</c:v>
                </c:pt>
                <c:pt idx="182">
                  <c:v>Maidstone Borough Council</c:v>
                </c:pt>
                <c:pt idx="183">
                  <c:v>East Sussex Council</c:v>
                </c:pt>
                <c:pt idx="184">
                  <c:v>Dorset &amp; Wiltshire Fire &amp; Rescue Service</c:v>
                </c:pt>
                <c:pt idx="185">
                  <c:v>Oldham Council</c:v>
                </c:pt>
                <c:pt idx="186">
                  <c:v>Mole Valley District Council</c:v>
                </c:pt>
                <c:pt idx="187">
                  <c:v>Brent Council</c:v>
                </c:pt>
                <c:pt idx="188">
                  <c:v>Harlow District Council</c:v>
                </c:pt>
                <c:pt idx="189">
                  <c:v>Sedgemoor Disrict Council</c:v>
                </c:pt>
                <c:pt idx="190">
                  <c:v>London Borough Of Tower Hamlets</c:v>
                </c:pt>
                <c:pt idx="191">
                  <c:v>Teignbridge District Council</c:v>
                </c:pt>
                <c:pt idx="192">
                  <c:v>South Somerset District Council</c:v>
                </c:pt>
                <c:pt idx="193">
                  <c:v>Nottinghamshire Fire and Rescue Service</c:v>
                </c:pt>
                <c:pt idx="194">
                  <c:v>Nottinghamshire Fire and Rescue Service</c:v>
                </c:pt>
                <c:pt idx="195">
                  <c:v>Darlington Borough Council</c:v>
                </c:pt>
                <c:pt idx="196">
                  <c:v>Wiltshire Council</c:v>
                </c:pt>
                <c:pt idx="197">
                  <c:v>Southampton City Council</c:v>
                </c:pt>
                <c:pt idx="198">
                  <c:v>Newcastle City Council</c:v>
                </c:pt>
                <c:pt idx="199">
                  <c:v>Stevenage Borough Council</c:v>
                </c:pt>
                <c:pt idx="200">
                  <c:v>Cambridge City Council</c:v>
                </c:pt>
                <c:pt idx="201">
                  <c:v>Burnley Borough Council</c:v>
                </c:pt>
                <c:pt idx="202">
                  <c:v>Rugby Borough Council</c:v>
                </c:pt>
                <c:pt idx="203">
                  <c:v>Bedfordshire Fire &amp; Rescue Service</c:v>
                </c:pt>
                <c:pt idx="204">
                  <c:v>London Borough Of Hounslow</c:v>
                </c:pt>
                <c:pt idx="205">
                  <c:v>Bury Council</c:v>
                </c:pt>
                <c:pt idx="206">
                  <c:v>Hampshire Fire &amp; Rescue Service</c:v>
                </c:pt>
                <c:pt idx="207">
                  <c:v>Northamptonshire County Council</c:v>
                </c:pt>
                <c:pt idx="208">
                  <c:v>West Midlands Fire Service</c:v>
                </c:pt>
                <c:pt idx="209">
                  <c:v>Reading Borough Council</c:v>
                </c:pt>
                <c:pt idx="210">
                  <c:v>West Lancashire Borough Council</c:v>
                </c:pt>
                <c:pt idx="211">
                  <c:v>Royal Borough Of Kingston-Upon-Thames</c:v>
                </c:pt>
                <c:pt idx="212">
                  <c:v>Greater London Authority</c:v>
                </c:pt>
                <c:pt idx="213">
                  <c:v>Durham County Council</c:v>
                </c:pt>
                <c:pt idx="214">
                  <c:v>North West Leicestershire District Council</c:v>
                </c:pt>
                <c:pt idx="215">
                  <c:v>Telford &amp; Wrekin Council</c:v>
                </c:pt>
                <c:pt idx="216">
                  <c:v>Cleveland Fire Brigade</c:v>
                </c:pt>
                <c:pt idx="217">
                  <c:v>Merseyside Fire and Rescue Service</c:v>
                </c:pt>
                <c:pt idx="218">
                  <c:v>Kingston upon Hull City Council</c:v>
                </c:pt>
                <c:pt idx="219">
                  <c:v>Middlesbrough Council</c:v>
                </c:pt>
                <c:pt idx="220">
                  <c:v>London Borough of Hammersmith &amp; Fulham</c:v>
                </c:pt>
                <c:pt idx="221">
                  <c:v>Peterborough City Council</c:v>
                </c:pt>
                <c:pt idx="222">
                  <c:v>North East Lincolnshire Council</c:v>
                </c:pt>
                <c:pt idx="223">
                  <c:v>Wycombe District Council</c:v>
                </c:pt>
                <c:pt idx="224">
                  <c:v>St. Albans City Council</c:v>
                </c:pt>
                <c:pt idx="225">
                  <c:v>North Yorkshire Fire and Rescue Service</c:v>
                </c:pt>
                <c:pt idx="226">
                  <c:v>East Devon District Council</c:v>
                </c:pt>
                <c:pt idx="227">
                  <c:v>Coventry City Council</c:v>
                </c:pt>
                <c:pt idx="228">
                  <c:v>Cherwell District Council</c:v>
                </c:pt>
                <c:pt idx="229">
                  <c:v>Oxfordshire County Council</c:v>
                </c:pt>
                <c:pt idx="230">
                  <c:v>Derbyshire Fire &amp; Rescue Service</c:v>
                </c:pt>
                <c:pt idx="231">
                  <c:v>Wandsworth Borough Council</c:v>
                </c:pt>
                <c:pt idx="232">
                  <c:v>London Borough Of Richmond Upon Thames Council</c:v>
                </c:pt>
                <c:pt idx="233">
                  <c:v>Borough of Poole</c:v>
                </c:pt>
                <c:pt idx="234">
                  <c:v>Kent Fire &amp; Rescue Service</c:v>
                </c:pt>
                <c:pt idx="235">
                  <c:v>Croydon Council</c:v>
                </c:pt>
                <c:pt idx="236">
                  <c:v>Hinckley And Bosworth Borough Council</c:v>
                </c:pt>
                <c:pt idx="237">
                  <c:v>Durham Fire Brigade</c:v>
                </c:pt>
                <c:pt idx="238">
                  <c:v>Blaby District Council</c:v>
                </c:pt>
                <c:pt idx="239">
                  <c:v>North Tyneside Council</c:v>
                </c:pt>
                <c:pt idx="240">
                  <c:v>Newcastle-under-lyme Borough Council</c:v>
                </c:pt>
                <c:pt idx="241">
                  <c:v>Boston Borough Council</c:v>
                </c:pt>
                <c:pt idx="242">
                  <c:v>Wakefield Metropolitan District Council</c:v>
                </c:pt>
                <c:pt idx="243">
                  <c:v>Lincolnshire County Council</c:v>
                </c:pt>
                <c:pt idx="244">
                  <c:v>Nuneaton &amp; Bedworth Borough Council</c:v>
                </c:pt>
                <c:pt idx="245">
                  <c:v>Hertfordshire County Council</c:v>
                </c:pt>
                <c:pt idx="246">
                  <c:v>East Sussex Fire and Rescue Service</c:v>
                </c:pt>
                <c:pt idx="247">
                  <c:v>Buckinghamshire County Council</c:v>
                </c:pt>
                <c:pt idx="248">
                  <c:v>Swindon Borough Council</c:v>
                </c:pt>
                <c:pt idx="249">
                  <c:v>City London Corporation</c:v>
                </c:pt>
                <c:pt idx="250">
                  <c:v>Rochdale Borough Council</c:v>
                </c:pt>
                <c:pt idx="251">
                  <c:v>South Oxfordshire and Vale of White Horse District Councils</c:v>
                </c:pt>
                <c:pt idx="252">
                  <c:v>Bromsgrove District Council</c:v>
                </c:pt>
                <c:pt idx="253">
                  <c:v>Chichester District Council</c:v>
                </c:pt>
                <c:pt idx="254">
                  <c:v>Derbyshire Dales District Council</c:v>
                </c:pt>
                <c:pt idx="255">
                  <c:v>City of York Council</c:v>
                </c:pt>
                <c:pt idx="256">
                  <c:v>Lambeth Council</c:v>
                </c:pt>
                <c:pt idx="257">
                  <c:v>London Borough of Hillingdon</c:v>
                </c:pt>
                <c:pt idx="258">
                  <c:v>Northumberland County Council</c:v>
                </c:pt>
                <c:pt idx="259">
                  <c:v>The London Borough Havering</c:v>
                </c:pt>
                <c:pt idx="260">
                  <c:v>Stockport Metropolitan Borough Council</c:v>
                </c:pt>
                <c:pt idx="261">
                  <c:v>South Ribble Borough Council</c:v>
                </c:pt>
                <c:pt idx="262">
                  <c:v>Hyndburn Borough Council</c:v>
                </c:pt>
                <c:pt idx="263">
                  <c:v>Derby City Council</c:v>
                </c:pt>
                <c:pt idx="264">
                  <c:v>Cleveland Police</c:v>
                </c:pt>
                <c:pt idx="265">
                  <c:v>Bolsover District Council</c:v>
                </c:pt>
                <c:pt idx="266">
                  <c:v>Nottingham City Council</c:v>
                </c:pt>
                <c:pt idx="267">
                  <c:v>Wolverhampton City Council</c:v>
                </c:pt>
                <c:pt idx="268">
                  <c:v>Uttlesford District Council</c:v>
                </c:pt>
                <c:pt idx="269">
                  <c:v>Taunton Deane Borough Council</c:v>
                </c:pt>
                <c:pt idx="270">
                  <c:v>St Helen's Metropolitan Borough Council</c:v>
                </c:pt>
                <c:pt idx="271">
                  <c:v>ST Edmundsbury Borough Council</c:v>
                </c:pt>
                <c:pt idx="272">
                  <c:v>Sevenoaks District Council</c:v>
                </c:pt>
                <c:pt idx="273">
                  <c:v>Sefton Metropolitan Borough Council</c:v>
                </c:pt>
                <c:pt idx="274">
                  <c:v>Rushmoor Borough Council</c:v>
                </c:pt>
                <c:pt idx="275">
                  <c:v>Preston City Council</c:v>
                </c:pt>
                <c:pt idx="276">
                  <c:v>Oxford City Council</c:v>
                </c:pt>
                <c:pt idx="277">
                  <c:v>Nottingham City Council</c:v>
                </c:pt>
                <c:pt idx="278">
                  <c:v>Mid Devon District Council</c:v>
                </c:pt>
                <c:pt idx="279">
                  <c:v>Lichfield District Council</c:v>
                </c:pt>
                <c:pt idx="280">
                  <c:v>Leicester City Council</c:v>
                </c:pt>
                <c:pt idx="281">
                  <c:v>Ipswich Borough Council</c:v>
                </c:pt>
                <c:pt idx="282">
                  <c:v>Huntingdonshire District Council</c:v>
                </c:pt>
                <c:pt idx="283">
                  <c:v>Haringey Council</c:v>
                </c:pt>
                <c:pt idx="284">
                  <c:v>Gedling Borough Council</c:v>
                </c:pt>
                <c:pt idx="285">
                  <c:v>Forest Heath District Council</c:v>
                </c:pt>
                <c:pt idx="286">
                  <c:v>Erewash Borough Council</c:v>
                </c:pt>
                <c:pt idx="287">
                  <c:v>Eastbourne Borough Council</c:v>
                </c:pt>
                <c:pt idx="288">
                  <c:v>East Riding of Yorkshire Council</c:v>
                </c:pt>
                <c:pt idx="289">
                  <c:v>Ealing Council</c:v>
                </c:pt>
                <c:pt idx="290">
                  <c:v>Chorley Borough Council</c:v>
                </c:pt>
                <c:pt idx="291">
                  <c:v>Broxtowe Borough Council</c:v>
                </c:pt>
                <c:pt idx="292">
                  <c:v>Avon Fire &amp; Rescue Service</c:v>
                </c:pt>
                <c:pt idx="293">
                  <c:v>Ashfield District Council</c:v>
                </c:pt>
                <c:pt idx="294">
                  <c:v>Rushcliffe Borough Council</c:v>
                </c:pt>
                <c:pt idx="295">
                  <c:v>Calderdale Metropolitan Borough Council</c:v>
                </c:pt>
                <c:pt idx="296">
                  <c:v>Norwich City Council</c:v>
                </c:pt>
                <c:pt idx="297">
                  <c:v>North Kesteven District Council</c:v>
                </c:pt>
                <c:pt idx="298">
                  <c:v>Bath and North East Somerset Council</c:v>
                </c:pt>
                <c:pt idx="299">
                  <c:v>North Lincolnshire Council</c:v>
                </c:pt>
                <c:pt idx="300">
                  <c:v>Blackburn With Darwen Borough Council</c:v>
                </c:pt>
                <c:pt idx="301">
                  <c:v>Torbay Council</c:v>
                </c:pt>
                <c:pt idx="302">
                  <c:v>Rutland County Council</c:v>
                </c:pt>
                <c:pt idx="303">
                  <c:v>London Borough of Camden</c:v>
                </c:pt>
                <c:pt idx="304">
                  <c:v>Elmbridge Borough Council</c:v>
                </c:pt>
                <c:pt idx="305">
                  <c:v>Christchurch and East Dorset Councils</c:v>
                </c:pt>
                <c:pt idx="306">
                  <c:v>Stafford Borough Council</c:v>
                </c:pt>
                <c:pt idx="307">
                  <c:v>Bassetlaw District Council</c:v>
                </c:pt>
                <c:pt idx="308">
                  <c:v>Harrogate Borough Council</c:v>
                </c:pt>
                <c:pt idx="309">
                  <c:v>East Staffordshire Borough Council</c:v>
                </c:pt>
                <c:pt idx="310">
                  <c:v>Enfield Council</c:v>
                </c:pt>
                <c:pt idx="311">
                  <c:v>Cheshire West And Chester Council</c:v>
                </c:pt>
                <c:pt idx="312">
                  <c:v>Carlisle City Council</c:v>
                </c:pt>
                <c:pt idx="313">
                  <c:v>Bournemouth Borough Council</c:v>
                </c:pt>
                <c:pt idx="314">
                  <c:v>Crawley Borough Council</c:v>
                </c:pt>
                <c:pt idx="315">
                  <c:v>Adur District Council</c:v>
                </c:pt>
                <c:pt idx="316">
                  <c:v>Redcar &amp; Cleveland Borough Council</c:v>
                </c:pt>
                <c:pt idx="317">
                  <c:v>London Fire &amp; Emergency Planning Authority</c:v>
                </c:pt>
                <c:pt idx="318">
                  <c:v>Chelmsford City Council</c:v>
                </c:pt>
                <c:pt idx="319">
                  <c:v>North Warwickshire Borough Council</c:v>
                </c:pt>
                <c:pt idx="320">
                  <c:v>Kings Lynn &amp; West Norfolk Borough Council</c:v>
                </c:pt>
                <c:pt idx="321">
                  <c:v>Runnymede Borough Council</c:v>
                </c:pt>
                <c:pt idx="322">
                  <c:v>Wigan Metropolitan Borough Council</c:v>
                </c:pt>
                <c:pt idx="323">
                  <c:v>Kettering Borough Council</c:v>
                </c:pt>
                <c:pt idx="324">
                  <c:v>Newark &amp; Sherwood District Council</c:v>
                </c:pt>
                <c:pt idx="325">
                  <c:v>Blackpool Council</c:v>
                </c:pt>
                <c:pt idx="326">
                  <c:v>New Forest District Council</c:v>
                </c:pt>
                <c:pt idx="327">
                  <c:v>Royal Borough of Greenwich</c:v>
                </c:pt>
                <c:pt idx="328">
                  <c:v>Slough Borough Council</c:v>
                </c:pt>
                <c:pt idx="329">
                  <c:v>Colchester Borough Council</c:v>
                </c:pt>
                <c:pt idx="330">
                  <c:v>Basildon District Council</c:v>
                </c:pt>
                <c:pt idx="331">
                  <c:v>Stoke-on-Trent City Council</c:v>
                </c:pt>
                <c:pt idx="332">
                  <c:v>Brighton &amp; Hove City Council</c:v>
                </c:pt>
                <c:pt idx="333">
                  <c:v>Plymouth City Council</c:v>
                </c:pt>
                <c:pt idx="334">
                  <c:v>Shepway District Council</c:v>
                </c:pt>
                <c:pt idx="335">
                  <c:v>Royal Berkshire Fire &amp; Rescue Service</c:v>
                </c:pt>
                <c:pt idx="336">
                  <c:v>Tameside Metropolitan Borough Council</c:v>
                </c:pt>
                <c:pt idx="337">
                  <c:v>Tendring District Council</c:v>
                </c:pt>
                <c:pt idx="338">
                  <c:v>Gravesham Borough Council</c:v>
                </c:pt>
                <c:pt idx="339">
                  <c:v>Staffordshire Fire &amp; Rescue Services</c:v>
                </c:pt>
                <c:pt idx="340">
                  <c:v>Fenland District Council</c:v>
                </c:pt>
                <c:pt idx="341">
                  <c:v>London Borough of Redbridge Council</c:v>
                </c:pt>
                <c:pt idx="342">
                  <c:v>Castle Point Borough Council</c:v>
                </c:pt>
                <c:pt idx="343">
                  <c:v>Dorset County Council</c:v>
                </c:pt>
                <c:pt idx="344">
                  <c:v>Eastleigh Borough Council</c:v>
                </c:pt>
                <c:pt idx="345">
                  <c:v>Hambleton District Council</c:v>
                </c:pt>
                <c:pt idx="346">
                  <c:v>Test Valley Borough Council</c:v>
                </c:pt>
                <c:pt idx="347">
                  <c:v>Horsham District Council</c:v>
                </c:pt>
                <c:pt idx="348">
                  <c:v>London Borough of Islington</c:v>
                </c:pt>
                <c:pt idx="349">
                  <c:v>Exeter City Council</c:v>
                </c:pt>
                <c:pt idx="350">
                  <c:v>Scarborough Borough Council</c:v>
                </c:pt>
                <c:pt idx="351">
                  <c:v>Fareham Borough Council</c:v>
                </c:pt>
                <c:pt idx="352">
                  <c:v>Basingstoke &amp; Deane Borough Council</c:v>
                </c:pt>
                <c:pt idx="353">
                  <c:v>South Derbyshire District Council</c:v>
                </c:pt>
                <c:pt idx="354">
                  <c:v>London Borough Of Southwark</c:v>
                </c:pt>
                <c:pt idx="355">
                  <c:v>East Lindsey District Council</c:v>
                </c:pt>
                <c:pt idx="356">
                  <c:v>South Cambridgeshire District Council</c:v>
                </c:pt>
                <c:pt idx="357">
                  <c:v>London borough Harrow Council</c:v>
                </c:pt>
                <c:pt idx="358">
                  <c:v>Brentwood Borough Council</c:v>
                </c:pt>
                <c:pt idx="359">
                  <c:v>South Norfolk Council</c:v>
                </c:pt>
                <c:pt idx="360">
                  <c:v>Wyre Forest District Council</c:v>
                </c:pt>
                <c:pt idx="361">
                  <c:v>North Devon Council</c:v>
                </c:pt>
                <c:pt idx="362">
                  <c:v>The London Borough Of Lewisham</c:v>
                </c:pt>
                <c:pt idx="363">
                  <c:v>Craven District Council</c:v>
                </c:pt>
                <c:pt idx="364">
                  <c:v>Amber Valley Borough Council</c:v>
                </c:pt>
                <c:pt idx="365">
                  <c:v>Fylde Borough Council</c:v>
                </c:pt>
                <c:pt idx="366">
                  <c:v>Hertsmere Borough Council</c:v>
                </c:pt>
                <c:pt idx="367">
                  <c:v>London Borough of Hackney</c:v>
                </c:pt>
                <c:pt idx="368">
                  <c:v>South Hams District Council</c:v>
                </c:pt>
                <c:pt idx="369">
                  <c:v>Braintree District Council</c:v>
                </c:pt>
                <c:pt idx="370">
                  <c:v>Reigate and Banstead Borough Council</c:v>
                </c:pt>
                <c:pt idx="371">
                  <c:v>High Peak Borough Council</c:v>
                </c:pt>
                <c:pt idx="372">
                  <c:v>Worcester City Council</c:v>
                </c:pt>
                <c:pt idx="373">
                  <c:v>Spelthorne Borough Council</c:v>
                </c:pt>
                <c:pt idx="374">
                  <c:v>Guildford Borough Council</c:v>
                </c:pt>
                <c:pt idx="375">
                  <c:v>Epsom and Ewell Borough Council</c:v>
                </c:pt>
                <c:pt idx="376">
                  <c:v>Aylesbury Vale District Council</c:v>
                </c:pt>
                <c:pt idx="377">
                  <c:v>Broxbourne Borough Council</c:v>
                </c:pt>
                <c:pt idx="378">
                  <c:v>South Lakeland District Council</c:v>
                </c:pt>
                <c:pt idx="379">
                  <c:v>Thanet District Council</c:v>
                </c:pt>
                <c:pt idx="380">
                  <c:v>Barnet Council</c:v>
                </c:pt>
                <c:pt idx="381">
                  <c:v>West Lindsey District Council</c:v>
                </c:pt>
                <c:pt idx="382">
                  <c:v>Pendle Borough Council</c:v>
                </c:pt>
                <c:pt idx="383">
                  <c:v>Three Rivers District Council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</c:strCache>
            </c:strRef>
          </c:cat>
          <c:val>
            <c:numRef>
              <c:f>[0]!BB</c:f>
              <c:numCache>
                <c:formatCode>General</c:formatCode>
                <c:ptCount val="3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-4.2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F-47B3-B66D-FE0ACB610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20280872"/>
        <c:axId val="620281528"/>
      </c:barChart>
      <c:catAx>
        <c:axId val="620280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0281528"/>
        <c:crosses val="autoZero"/>
        <c:auto val="1"/>
        <c:lblAlgn val="ctr"/>
        <c:lblOffset val="100"/>
        <c:noMultiLvlLbl val="0"/>
      </c:catAx>
      <c:valAx>
        <c:axId val="62028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28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C71D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ED-4A0B-B8AD-BF9BB8592E55}"/>
              </c:ext>
            </c:extLst>
          </c:dPt>
          <c:dPt>
            <c:idx val="1"/>
            <c:invertIfNegative val="0"/>
            <c:bubble3D val="0"/>
            <c:spPr>
              <a:solidFill>
                <a:srgbClr val="652D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ED-4A0B-B8AD-BF9BB8592E55}"/>
              </c:ext>
            </c:extLst>
          </c:dPt>
          <c:dPt>
            <c:idx val="3"/>
            <c:invertIfNegative val="0"/>
            <c:bubble3D val="0"/>
            <c:spPr>
              <a:solidFill>
                <a:srgbClr val="AC71D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EED-4A0B-B8AD-BF9BB8592E55}"/>
              </c:ext>
            </c:extLst>
          </c:dPt>
          <c:dPt>
            <c:idx val="4"/>
            <c:invertIfNegative val="0"/>
            <c:bubble3D val="0"/>
            <c:spPr>
              <a:solidFill>
                <a:srgbClr val="652D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ED-4A0B-B8AD-BF9BB8592E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Analysis!$R$32:$R$36</c:f>
              <c:numCache>
                <c:formatCode>General</c:formatCode>
                <c:ptCount val="5"/>
              </c:numCache>
            </c:numRef>
          </c:cat>
          <c:val>
            <c:numRef>
              <c:f>Data!$BJ$3:$BJ$7</c:f>
              <c:numCache>
                <c:formatCode>#,##0.0"%"</c:formatCode>
                <c:ptCount val="5"/>
                <c:pt idx="0">
                  <c:v>-50.3</c:v>
                </c:pt>
                <c:pt idx="1">
                  <c:v>-4.2</c:v>
                </c:pt>
                <c:pt idx="3">
                  <c:v>6.3408854166666648</c:v>
                </c:pt>
                <c:pt idx="4">
                  <c:v>5.6453124999999993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D-4A0B-B8AD-BF9BB8592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"/>
        <c:axId val="509754168"/>
        <c:axId val="509749248"/>
      </c:barChart>
      <c:catAx>
        <c:axId val="5097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E2E2E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749248"/>
        <c:crosses val="autoZero"/>
        <c:auto val="1"/>
        <c:lblAlgn val="ctr"/>
        <c:lblOffset val="100"/>
        <c:noMultiLvlLbl val="0"/>
      </c:catAx>
      <c:valAx>
        <c:axId val="509749248"/>
        <c:scaling>
          <c:orientation val="minMax"/>
        </c:scaling>
        <c:delete val="1"/>
        <c:axPos val="l"/>
        <c:numFmt formatCode="#,##0.0&quot;%&quot;" sourceLinked="1"/>
        <c:majorTickMark val="none"/>
        <c:minorTickMark val="none"/>
        <c:tickLblPos val="nextTo"/>
        <c:crossAx val="50975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Data!$AE$1" fmlaRange="Data!$AD$2:$AD$15" noThreeD="1" sel="2" val="0"/>
</file>

<file path=xl/ctrlProps/ctrlProp2.xml><?xml version="1.0" encoding="utf-8"?>
<formControlPr xmlns="http://schemas.microsoft.com/office/spreadsheetml/2009/9/main" objectType="Drop" dropLines="16" dropStyle="combo" dx="16" fmlaLink="Data!$AS$1" fmlaRange="Data!$C$2:$C$366" noThreeD="1" sel="1" val="0"/>
</file>

<file path=xl/ctrlProps/ctrlProp3.xml><?xml version="1.0" encoding="utf-8"?>
<formControlPr xmlns="http://schemas.microsoft.com/office/spreadsheetml/2009/9/main" objectType="Drop" dropStyle="combo" dx="16" fmlaLink="Data!$AH$1" fmlaRange="Data!$AH$2:$AH$10" noThreeD="1" sel="1" val="0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57151</xdr:rowOff>
    </xdr:from>
    <xdr:to>
      <xdr:col>9</xdr:col>
      <xdr:colOff>19050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47625" y="57151"/>
          <a:ext cx="54197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UK Gender Pay Gap Analysis</a:t>
          </a:r>
          <a:endParaRPr lang="en-GB" sz="1800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11</xdr:col>
      <xdr:colOff>514351</xdr:colOff>
      <xdr:row>0</xdr:row>
      <xdr:rowOff>114300</xdr:rowOff>
    </xdr:from>
    <xdr:to>
      <xdr:col>14</xdr:col>
      <xdr:colOff>209551</xdr:colOff>
      <xdr:row>0</xdr:row>
      <xdr:rowOff>436033</xdr:rowOff>
    </xdr:to>
    <xdr:pic>
      <xdr:nvPicPr>
        <xdr:cNvPr id="3" name="Picture 1" descr="Cipfa_public_mono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1" y="114300"/>
          <a:ext cx="1524000" cy="32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</xdr:row>
          <xdr:rowOff>19050</xdr:rowOff>
        </xdr:from>
        <xdr:to>
          <xdr:col>9</xdr:col>
          <xdr:colOff>238125</xdr:colOff>
          <xdr:row>5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447675</xdr:colOff>
      <xdr:row>7</xdr:row>
      <xdr:rowOff>57149</xdr:rowOff>
    </xdr:from>
    <xdr:to>
      <xdr:col>15</xdr:col>
      <xdr:colOff>314325</xdr:colOff>
      <xdr:row>26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5</xdr:row>
          <xdr:rowOff>19050</xdr:rowOff>
        </xdr:from>
        <xdr:to>
          <xdr:col>9</xdr:col>
          <xdr:colOff>238125</xdr:colOff>
          <xdr:row>6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6</xdr:row>
          <xdr:rowOff>19050</xdr:rowOff>
        </xdr:from>
        <xdr:to>
          <xdr:col>9</xdr:col>
          <xdr:colOff>238125</xdr:colOff>
          <xdr:row>7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57151</xdr:rowOff>
    </xdr:from>
    <xdr:to>
      <xdr:col>10</xdr:col>
      <xdr:colOff>19050</xdr:colOff>
      <xdr:row>2</xdr:row>
      <xdr:rowOff>133351</xdr:rowOff>
    </xdr:to>
    <xdr:sp macro="" textlink="">
      <xdr:nvSpPr>
        <xdr:cNvPr id="6" name="TextBox 5"/>
        <xdr:cNvSpPr txBox="1"/>
      </xdr:nvSpPr>
      <xdr:spPr>
        <a:xfrm>
          <a:off x="47625" y="57151"/>
          <a:ext cx="5629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UK Gender Pay Gap Analysis</a:t>
          </a:r>
          <a:endParaRPr lang="en-GB" sz="1800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12</xdr:col>
      <xdr:colOff>200026</xdr:colOff>
      <xdr:row>0</xdr:row>
      <xdr:rowOff>161925</xdr:rowOff>
    </xdr:from>
    <xdr:to>
      <xdr:col>14</xdr:col>
      <xdr:colOff>504826</xdr:colOff>
      <xdr:row>2</xdr:row>
      <xdr:rowOff>102658</xdr:rowOff>
    </xdr:to>
    <xdr:pic>
      <xdr:nvPicPr>
        <xdr:cNvPr id="7" name="Picture 1" descr="Cipfa_public_mono_bla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15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161925"/>
          <a:ext cx="1524000" cy="32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523874</xdr:colOff>
      <xdr:row>29</xdr:row>
      <xdr:rowOff>161925</xdr:rowOff>
    </xdr:from>
    <xdr:to>
      <xdr:col>15</xdr:col>
      <xdr:colOff>114299</xdr:colOff>
      <xdr:row>43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200025</xdr:colOff>
      <xdr:row>28</xdr:row>
      <xdr:rowOff>19050</xdr:rowOff>
    </xdr:from>
    <xdr:to>
      <xdr:col>15</xdr:col>
      <xdr:colOff>180975</xdr:colOff>
      <xdr:row>29</xdr:row>
      <xdr:rowOff>57150</xdr:rowOff>
    </xdr:to>
    <xdr:sp macro="" textlink="">
      <xdr:nvSpPr>
        <xdr:cNvPr id="4" name="TextBox 3"/>
        <xdr:cNvSpPr txBox="1"/>
      </xdr:nvSpPr>
      <xdr:spPr>
        <a:xfrm>
          <a:off x="8086725" y="5734050"/>
          <a:ext cx="5905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2019</a:t>
          </a:r>
        </a:p>
      </xdr:txBody>
    </xdr:sp>
    <xdr:clientData/>
  </xdr:twoCellAnchor>
  <xdr:twoCellAnchor>
    <xdr:from>
      <xdr:col>14</xdr:col>
      <xdr:colOff>57150</xdr:colOff>
      <xdr:row>28</xdr:row>
      <xdr:rowOff>38100</xdr:rowOff>
    </xdr:from>
    <xdr:to>
      <xdr:col>14</xdr:col>
      <xdr:colOff>237150</xdr:colOff>
      <xdr:row>28</xdr:row>
      <xdr:rowOff>218100</xdr:rowOff>
    </xdr:to>
    <xdr:sp macro="" textlink="">
      <xdr:nvSpPr>
        <xdr:cNvPr id="5" name="Rectangle 4"/>
        <xdr:cNvSpPr/>
      </xdr:nvSpPr>
      <xdr:spPr>
        <a:xfrm>
          <a:off x="7943850" y="5753100"/>
          <a:ext cx="180000" cy="180000"/>
        </a:xfrm>
        <a:prstGeom prst="rect">
          <a:avLst/>
        </a:prstGeom>
        <a:solidFill>
          <a:srgbClr val="652D8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28</xdr:row>
      <xdr:rowOff>38100</xdr:rowOff>
    </xdr:from>
    <xdr:to>
      <xdr:col>13</xdr:col>
      <xdr:colOff>180000</xdr:colOff>
      <xdr:row>28</xdr:row>
      <xdr:rowOff>218100</xdr:rowOff>
    </xdr:to>
    <xdr:sp macro="" textlink="">
      <xdr:nvSpPr>
        <xdr:cNvPr id="11" name="Rectangle 10"/>
        <xdr:cNvSpPr/>
      </xdr:nvSpPr>
      <xdr:spPr>
        <a:xfrm>
          <a:off x="7277100" y="5753100"/>
          <a:ext cx="180000" cy="180000"/>
        </a:xfrm>
        <a:prstGeom prst="rect">
          <a:avLst/>
        </a:prstGeom>
        <a:solidFill>
          <a:srgbClr val="AC71D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133350</xdr:colOff>
      <xdr:row>28</xdr:row>
      <xdr:rowOff>19050</xdr:rowOff>
    </xdr:from>
    <xdr:to>
      <xdr:col>14</xdr:col>
      <xdr:colOff>114300</xdr:colOff>
      <xdr:row>29</xdr:row>
      <xdr:rowOff>57150</xdr:rowOff>
    </xdr:to>
    <xdr:sp macro="" textlink="">
      <xdr:nvSpPr>
        <xdr:cNvPr id="12" name="TextBox 11"/>
        <xdr:cNvSpPr txBox="1"/>
      </xdr:nvSpPr>
      <xdr:spPr>
        <a:xfrm>
          <a:off x="7410450" y="5734050"/>
          <a:ext cx="5905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8</xdr:col>
      <xdr:colOff>447675</xdr:colOff>
      <xdr:row>42</xdr:row>
      <xdr:rowOff>133350</xdr:rowOff>
    </xdr:from>
    <xdr:to>
      <xdr:col>12</xdr:col>
      <xdr:colOff>57150</xdr:colOff>
      <xdr:row>44</xdr:row>
      <xdr:rowOff>152400</xdr:rowOff>
    </xdr:to>
    <xdr:sp macro="" textlink="Data!BF3">
      <xdr:nvSpPr>
        <xdr:cNvPr id="14" name="TextBox 13"/>
        <xdr:cNvSpPr txBox="1"/>
      </xdr:nvSpPr>
      <xdr:spPr>
        <a:xfrm>
          <a:off x="4676775" y="8201025"/>
          <a:ext cx="20478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31AA7322-FD60-4670-AFA3-B105A8F4075A}" type="TxLink">
            <a:rPr lang="en-US" sz="900" b="0" i="0" u="none" strike="noStrike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Adur District Council</a:t>
          </a:fld>
          <a:endParaRPr lang="en-GB" sz="9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19050</xdr:colOff>
      <xdr:row>42</xdr:row>
      <xdr:rowOff>114300</xdr:rowOff>
    </xdr:from>
    <xdr:to>
      <xdr:col>15</xdr:col>
      <xdr:colOff>304800</xdr:colOff>
      <xdr:row>44</xdr:row>
      <xdr:rowOff>133350</xdr:rowOff>
    </xdr:to>
    <xdr:sp macro="" textlink="">
      <xdr:nvSpPr>
        <xdr:cNvPr id="18" name="TextBox 17"/>
        <xdr:cNvSpPr txBox="1"/>
      </xdr:nvSpPr>
      <xdr:spPr>
        <a:xfrm>
          <a:off x="6686550" y="8181975"/>
          <a:ext cx="21145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900" b="0" i="0" u="none" strike="noStrike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Comparator Group</a:t>
          </a:r>
        </a:p>
        <a:p>
          <a:pPr marL="0" indent="0" algn="ctr"/>
          <a:r>
            <a:rPr lang="en-US" sz="900" b="0" i="0" u="none" strike="noStrike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(Mean Average)</a:t>
          </a:r>
        </a:p>
        <a:p>
          <a:pPr marL="0" indent="0" algn="ctr"/>
          <a:endParaRPr lang="en-US" sz="900" b="0" i="0" u="none" strike="noStrike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314325</xdr:colOff>
      <xdr:row>27</xdr:row>
      <xdr:rowOff>161924</xdr:rowOff>
    </xdr:from>
    <xdr:to>
      <xdr:col>8</xdr:col>
      <xdr:colOff>314325</xdr:colOff>
      <xdr:row>45</xdr:row>
      <xdr:rowOff>74624</xdr:rowOff>
    </xdr:to>
    <xdr:cxnSp macro="">
      <xdr:nvCxnSpPr>
        <xdr:cNvPr id="16" name="Straight Connector 15"/>
        <xdr:cNvCxnSpPr/>
      </xdr:nvCxnSpPr>
      <xdr:spPr>
        <a:xfrm>
          <a:off x="5010150" y="5305424"/>
          <a:ext cx="0" cy="3456000"/>
        </a:xfrm>
        <a:prstGeom prst="line">
          <a:avLst/>
        </a:prstGeom>
        <a:ln>
          <a:solidFill>
            <a:srgbClr val="81B2D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27</xdr:row>
      <xdr:rowOff>161924</xdr:rowOff>
    </xdr:from>
    <xdr:to>
      <xdr:col>15</xdr:col>
      <xdr:colOff>304800</xdr:colOff>
      <xdr:row>45</xdr:row>
      <xdr:rowOff>74624</xdr:rowOff>
    </xdr:to>
    <xdr:cxnSp macro="">
      <xdr:nvCxnSpPr>
        <xdr:cNvPr id="21" name="Straight Connector 20"/>
        <xdr:cNvCxnSpPr/>
      </xdr:nvCxnSpPr>
      <xdr:spPr>
        <a:xfrm>
          <a:off x="9267825" y="5305424"/>
          <a:ext cx="0" cy="3456000"/>
        </a:xfrm>
        <a:prstGeom prst="line">
          <a:avLst/>
        </a:prstGeom>
        <a:ln>
          <a:solidFill>
            <a:srgbClr val="81B2D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44</xdr:row>
      <xdr:rowOff>133350</xdr:rowOff>
    </xdr:from>
    <xdr:to>
      <xdr:col>15</xdr:col>
      <xdr:colOff>33450</xdr:colOff>
      <xdr:row>44</xdr:row>
      <xdr:rowOff>133350</xdr:rowOff>
    </xdr:to>
    <xdr:cxnSp macro="">
      <xdr:nvCxnSpPr>
        <xdr:cNvPr id="19" name="Straight Connector 18"/>
        <xdr:cNvCxnSpPr/>
      </xdr:nvCxnSpPr>
      <xdr:spPr>
        <a:xfrm>
          <a:off x="5324475" y="8629650"/>
          <a:ext cx="3672000" cy="0"/>
        </a:xfrm>
        <a:prstGeom prst="line">
          <a:avLst/>
        </a:prstGeom>
        <a:ln>
          <a:solidFill>
            <a:srgbClr val="BFD8E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pfastats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2"/>
  <sheetViews>
    <sheetView showGridLines="0" showRowColHeaders="0" tabSelected="1" workbookViewId="0">
      <selection activeCell="O7" sqref="O7"/>
    </sheetView>
  </sheetViews>
  <sheetFormatPr defaultRowHeight="15" x14ac:dyDescent="0.25"/>
  <sheetData>
    <row r="1" spans="1:15" ht="41.25" customHeight="1" x14ac:dyDescent="0.25">
      <c r="A1" s="9"/>
      <c r="B1" s="12"/>
      <c r="C1" s="9"/>
      <c r="D1" s="9"/>
      <c r="E1" s="9"/>
      <c r="F1" s="9"/>
      <c r="G1" s="10"/>
      <c r="H1" s="11"/>
      <c r="I1" s="9"/>
      <c r="J1" s="9"/>
      <c r="K1" s="9"/>
      <c r="L1" s="9"/>
      <c r="M1" s="9"/>
      <c r="N1" s="9"/>
      <c r="O1" s="9"/>
    </row>
    <row r="2" spans="1:15" s="31" customFormat="1" x14ac:dyDescent="0.25">
      <c r="A2" s="32"/>
    </row>
    <row r="3" spans="1:15" s="31" customFormat="1" ht="27" customHeight="1" x14ac:dyDescent="0.25">
      <c r="A3" s="54" t="s">
        <v>844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7.75" customHeight="1" x14ac:dyDescent="0.25">
      <c r="A4" s="54" t="s">
        <v>816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x14ac:dyDescent="0.25">
      <c r="A5" s="32"/>
    </row>
    <row r="6" spans="1:15" x14ac:dyDescent="0.25">
      <c r="A6" s="38" t="s">
        <v>820</v>
      </c>
    </row>
    <row r="7" spans="1:15" ht="9.75" customHeight="1" x14ac:dyDescent="0.25">
      <c r="A7" s="32"/>
    </row>
    <row r="8" spans="1:15" x14ac:dyDescent="0.25">
      <c r="A8" s="16" t="s">
        <v>818</v>
      </c>
    </row>
    <row r="9" spans="1:15" ht="27" customHeight="1" x14ac:dyDescent="0.25">
      <c r="A9" s="58" t="s">
        <v>823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x14ac:dyDescent="0.25">
      <c r="A10" s="32"/>
    </row>
    <row r="11" spans="1:15" x14ac:dyDescent="0.25">
      <c r="A11" s="16" t="s">
        <v>817</v>
      </c>
    </row>
    <row r="12" spans="1:15" x14ac:dyDescent="0.25">
      <c r="A12" s="32" t="s">
        <v>821</v>
      </c>
    </row>
    <row r="13" spans="1:15" ht="18" customHeight="1" x14ac:dyDescent="0.25">
      <c r="A13" s="32"/>
    </row>
    <row r="14" spans="1:15" s="31" customFormat="1" x14ac:dyDescent="0.25">
      <c r="A14" s="55" t="s">
        <v>822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x14ac:dyDescent="0.25">
      <c r="A15" s="56" t="s">
        <v>824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x14ac:dyDescent="0.25">
      <c r="A16" s="57" t="s">
        <v>819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</sheetData>
  <mergeCells count="6">
    <mergeCell ref="A3:O3"/>
    <mergeCell ref="A4:O4"/>
    <mergeCell ref="A14:O14"/>
    <mergeCell ref="A15:O15"/>
    <mergeCell ref="A16:O16"/>
    <mergeCell ref="A9:O9"/>
  </mergeCells>
  <hyperlinks>
    <hyperlink ref="A16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652D89"/>
  </sheetPr>
  <dimension ref="A1:W426"/>
  <sheetViews>
    <sheetView showGridLines="0" showRowColHeaders="0" zoomScaleNormal="100" workbookViewId="0">
      <selection activeCell="A4" sqref="A4"/>
    </sheetView>
  </sheetViews>
  <sheetFormatPr defaultRowHeight="15" x14ac:dyDescent="0.25"/>
  <cols>
    <col min="2" max="2" width="9.140625" style="13"/>
    <col min="3" max="3" width="15.140625" customWidth="1"/>
    <col min="4" max="4" width="5.7109375" customWidth="1"/>
    <col min="7" max="7" width="7.42578125" style="31" customWidth="1"/>
    <col min="8" max="8" width="5.5703125" customWidth="1"/>
    <col min="16" max="16" width="6.42578125" customWidth="1"/>
    <col min="23" max="23" width="9.140625" customWidth="1"/>
  </cols>
  <sheetData>
    <row r="1" spans="1:16" x14ac:dyDescent="0.25">
      <c r="A1" s="9"/>
      <c r="B1" s="12"/>
      <c r="C1" s="9"/>
      <c r="D1" s="9"/>
      <c r="E1" s="9"/>
      <c r="F1" s="9"/>
      <c r="G1" s="9"/>
      <c r="H1" s="10"/>
      <c r="I1" s="11"/>
      <c r="J1" s="9"/>
      <c r="K1" s="9"/>
      <c r="L1" s="9"/>
      <c r="M1" s="9"/>
      <c r="N1" s="9"/>
      <c r="O1" s="9"/>
      <c r="P1" s="9"/>
    </row>
    <row r="2" spans="1:16" x14ac:dyDescent="0.25">
      <c r="A2" s="9"/>
      <c r="B2" s="12"/>
      <c r="C2" s="9"/>
      <c r="D2" s="9"/>
      <c r="E2" s="9"/>
      <c r="F2" s="9"/>
      <c r="G2" s="9"/>
      <c r="H2" s="10"/>
      <c r="I2" s="11"/>
      <c r="J2" s="9"/>
      <c r="K2" s="9"/>
      <c r="L2" s="9"/>
      <c r="M2" s="9"/>
      <c r="N2" s="9"/>
      <c r="O2" s="9"/>
      <c r="P2" s="9"/>
    </row>
    <row r="3" spans="1:16" x14ac:dyDescent="0.25">
      <c r="A3" s="9"/>
      <c r="B3" s="12"/>
      <c r="C3" s="9"/>
      <c r="D3" s="9"/>
      <c r="E3" s="9"/>
      <c r="F3" s="9"/>
      <c r="G3" s="9"/>
      <c r="H3" s="10"/>
      <c r="I3" s="11"/>
      <c r="J3" s="9"/>
      <c r="K3" s="9"/>
      <c r="L3" s="9"/>
      <c r="M3" s="9"/>
      <c r="N3" s="9"/>
      <c r="O3" s="9"/>
      <c r="P3" s="9"/>
    </row>
    <row r="5" spans="1:16" x14ac:dyDescent="0.25">
      <c r="B5" s="16" t="s">
        <v>794</v>
      </c>
    </row>
    <row r="6" spans="1:16" x14ac:dyDescent="0.25">
      <c r="B6" s="16" t="s">
        <v>797</v>
      </c>
    </row>
    <row r="7" spans="1:16" x14ac:dyDescent="0.25">
      <c r="B7" s="16" t="s">
        <v>795</v>
      </c>
    </row>
    <row r="21" spans="2:23" x14ac:dyDescent="0.25">
      <c r="R21" s="59"/>
      <c r="S21" s="59"/>
      <c r="T21" s="59"/>
      <c r="U21" s="60"/>
      <c r="V21" s="60"/>
      <c r="W21" s="60"/>
    </row>
    <row r="29" spans="2:23" ht="24" customHeight="1" thickBot="1" x14ac:dyDescent="0.3">
      <c r="B29" s="15" t="str">
        <f>Data!AE2</f>
        <v>Difference Median Hourly %</v>
      </c>
      <c r="C29" s="14"/>
      <c r="D29" s="14"/>
      <c r="E29" s="14"/>
      <c r="F29" s="14"/>
      <c r="G29" s="61" t="s">
        <v>834</v>
      </c>
      <c r="H29" s="61"/>
      <c r="J29" s="15" t="s">
        <v>825</v>
      </c>
      <c r="K29" s="14"/>
      <c r="L29" s="14"/>
      <c r="M29" s="14"/>
      <c r="N29" s="14"/>
      <c r="O29" s="14"/>
    </row>
    <row r="30" spans="2:23" x14ac:dyDescent="0.25">
      <c r="B30" s="13" t="str">
        <f>Data!BB2</f>
        <v>Tonbridge &amp; Malling Borough Council</v>
      </c>
      <c r="F30" s="13">
        <f>Data!BC2</f>
        <v>32.700000000000003</v>
      </c>
      <c r="G30" s="44">
        <f>Data!BD2</f>
        <v>-0.89999999999999858</v>
      </c>
      <c r="H30" s="45" t="str">
        <f>Data!BE2</f>
        <v>i</v>
      </c>
    </row>
    <row r="31" spans="2:23" x14ac:dyDescent="0.25">
      <c r="B31" s="13" t="str">
        <f>Data!BB3</f>
        <v>Leicestershire Police</v>
      </c>
      <c r="F31" s="13">
        <f>Data!BC3</f>
        <v>31.5</v>
      </c>
      <c r="G31" s="44">
        <f>Data!BD3</f>
        <v>7</v>
      </c>
      <c r="H31" s="45" t="str">
        <f>Data!BE3</f>
        <v>h</v>
      </c>
    </row>
    <row r="32" spans="2:23" x14ac:dyDescent="0.25">
      <c r="B32" s="13" t="str">
        <f>Data!BB4</f>
        <v>Lancashire Constabulary</v>
      </c>
      <c r="F32" s="13">
        <f>Data!BC4</f>
        <v>31.4</v>
      </c>
      <c r="G32" s="44">
        <f>Data!BD4</f>
        <v>6.6999999999999993</v>
      </c>
      <c r="H32" s="45" t="str">
        <f>Data!BE4</f>
        <v>h</v>
      </c>
    </row>
    <row r="33" spans="2:8" x14ac:dyDescent="0.25">
      <c r="B33" s="13" t="str">
        <f>Data!BB5</f>
        <v>Durham Constabulary</v>
      </c>
      <c r="F33" s="13">
        <f>Data!BC5</f>
        <v>31</v>
      </c>
      <c r="G33" s="44">
        <f>Data!BD5</f>
        <v>4</v>
      </c>
      <c r="H33" s="45" t="str">
        <f>Data!BE5</f>
        <v>h</v>
      </c>
    </row>
    <row r="34" spans="2:8" x14ac:dyDescent="0.25">
      <c r="B34" s="13" t="str">
        <f>Data!BB6</f>
        <v>Hereford &amp; Worcester Fire &amp; Rescue Service</v>
      </c>
      <c r="F34" s="13">
        <f>Data!BC6</f>
        <v>29.4</v>
      </c>
      <c r="G34" s="44">
        <f>Data!BD6</f>
        <v>5.7999999999999972</v>
      </c>
      <c r="H34" s="45" t="str">
        <f>Data!BE6</f>
        <v>h</v>
      </c>
    </row>
    <row r="35" spans="2:8" x14ac:dyDescent="0.25">
      <c r="B35" s="13" t="str">
        <f>Data!BB7</f>
        <v>Derbyshire Constabulary</v>
      </c>
      <c r="F35" s="13">
        <f>Data!BC7</f>
        <v>29</v>
      </c>
      <c r="G35" s="44">
        <f>Data!BD7</f>
        <v>0.19999999999999929</v>
      </c>
      <c r="H35" s="45" t="str">
        <f>Data!BE7</f>
        <v>h</v>
      </c>
    </row>
    <row r="36" spans="2:8" x14ac:dyDescent="0.25">
      <c r="B36" s="13" t="str">
        <f>Data!BB8</f>
        <v>Kent Police</v>
      </c>
      <c r="F36" s="13">
        <f>Data!BC8</f>
        <v>28.6</v>
      </c>
      <c r="G36" s="44">
        <f>Data!BD8</f>
        <v>1.1000000000000014</v>
      </c>
      <c r="H36" s="45" t="str">
        <f>Data!BE8</f>
        <v>h</v>
      </c>
    </row>
    <row r="37" spans="2:8" x14ac:dyDescent="0.25">
      <c r="B37" s="13" t="str">
        <f>Data!BB9</f>
        <v>Dorset Police</v>
      </c>
      <c r="F37" s="13">
        <f>Data!BC9</f>
        <v>27.9</v>
      </c>
      <c r="G37" s="44">
        <f>Data!BD9</f>
        <v>0.89999999999999858</v>
      </c>
      <c r="H37" s="45" t="str">
        <f>Data!BE9</f>
        <v>h</v>
      </c>
    </row>
    <row r="38" spans="2:8" x14ac:dyDescent="0.25">
      <c r="B38" s="13" t="str">
        <f>Data!BB10</f>
        <v>Babergh</v>
      </c>
      <c r="F38" s="13">
        <f>Data!BC10</f>
        <v>27.8</v>
      </c>
      <c r="G38" s="44">
        <f>Data!BD10</f>
        <v>-0.5</v>
      </c>
      <c r="H38" s="45" t="str">
        <f>Data!BE10</f>
        <v>i</v>
      </c>
    </row>
    <row r="39" spans="2:8" x14ac:dyDescent="0.25">
      <c r="B39" s="13" t="str">
        <f>Data!BB11</f>
        <v>Dartford Borough Council</v>
      </c>
      <c r="F39" s="13">
        <f>Data!BC11</f>
        <v>27.5</v>
      </c>
      <c r="G39" s="44">
        <f>Data!BD11</f>
        <v>-0.39999999999999858</v>
      </c>
      <c r="H39" s="45" t="str">
        <f>Data!BE11</f>
        <v>i</v>
      </c>
    </row>
    <row r="40" spans="2:8" x14ac:dyDescent="0.25">
      <c r="B40" s="13" t="str">
        <f>Data!BB12</f>
        <v>Bracknell Forest Council</v>
      </c>
      <c r="F40" s="13">
        <f>Data!BC12</f>
        <v>27.1</v>
      </c>
      <c r="G40" s="44">
        <f>Data!BD12</f>
        <v>3.8000000000000007</v>
      </c>
      <c r="H40" s="45" t="str">
        <f>Data!BE12</f>
        <v>h</v>
      </c>
    </row>
    <row r="41" spans="2:8" x14ac:dyDescent="0.25">
      <c r="B41" s="13" t="str">
        <f>Data!BB13</f>
        <v>South Yorkshire Police</v>
      </c>
      <c r="F41" s="13">
        <f>Data!BC13</f>
        <v>26.8</v>
      </c>
      <c r="G41" s="44">
        <f>Data!BD13</f>
        <v>5.1000000000000014</v>
      </c>
      <c r="H41" s="45" t="str">
        <f>Data!BE13</f>
        <v>h</v>
      </c>
    </row>
    <row r="42" spans="2:8" x14ac:dyDescent="0.25">
      <c r="B42" s="13" t="str">
        <f>Data!BB14</f>
        <v>Solihull Metropolitan Borough Council</v>
      </c>
      <c r="F42" s="13">
        <f>Data!BC14</f>
        <v>26.7</v>
      </c>
      <c r="G42" s="44">
        <f>Data!BD14</f>
        <v>-0.5</v>
      </c>
      <c r="H42" s="45" t="str">
        <f>Data!BE14</f>
        <v>i</v>
      </c>
    </row>
    <row r="43" spans="2:8" x14ac:dyDescent="0.25">
      <c r="B43" s="13" t="str">
        <f>Data!BB15</f>
        <v>Cannock Chase District Council</v>
      </c>
      <c r="F43" s="13">
        <f>Data!BC15</f>
        <v>26.4</v>
      </c>
      <c r="G43" s="44">
        <f>Data!BD15</f>
        <v>-0.5</v>
      </c>
      <c r="H43" s="45" t="str">
        <f>Data!BE15</f>
        <v>i</v>
      </c>
    </row>
    <row r="44" spans="2:8" x14ac:dyDescent="0.25">
      <c r="B44" s="13" t="str">
        <f>Data!BB16</f>
        <v>Wokingham Council</v>
      </c>
      <c r="F44" s="13">
        <f>Data!BC16</f>
        <v>26.3</v>
      </c>
      <c r="G44" s="44">
        <f>Data!BD16</f>
        <v>-2.1999999999999993</v>
      </c>
      <c r="H44" s="45" t="str">
        <f>Data!BE16</f>
        <v>i</v>
      </c>
    </row>
    <row r="45" spans="2:8" x14ac:dyDescent="0.25">
      <c r="B45" s="13" t="str">
        <f>Data!BB17</f>
        <v>North Hertfordshire District Council</v>
      </c>
      <c r="F45" s="13">
        <f>Data!BC17</f>
        <v>26</v>
      </c>
      <c r="G45" s="44">
        <f>Data!BD17</f>
        <v>-8</v>
      </c>
      <c r="H45" s="45" t="str">
        <f>Data!BE17</f>
        <v>i</v>
      </c>
    </row>
    <row r="46" spans="2:8" x14ac:dyDescent="0.25">
      <c r="B46" s="13" t="str">
        <f>Data!BB18</f>
        <v>Wealden District Council</v>
      </c>
      <c r="F46" s="13">
        <f>Data!BC18</f>
        <v>25.5</v>
      </c>
      <c r="G46" s="44">
        <f>Data!BD18</f>
        <v>1.8999999999999986</v>
      </c>
      <c r="H46" s="45" t="str">
        <f>Data!BE18</f>
        <v>h</v>
      </c>
    </row>
    <row r="47" spans="2:8" x14ac:dyDescent="0.25">
      <c r="B47" s="13" t="str">
        <f>Data!BB19</f>
        <v>Cumbria County Council</v>
      </c>
      <c r="F47" s="13">
        <f>Data!BC19</f>
        <v>25.5</v>
      </c>
      <c r="G47" s="44">
        <f>Data!BD19</f>
        <v>0.39999999999999858</v>
      </c>
      <c r="H47" s="45" t="str">
        <f>Data!BE19</f>
        <v>h</v>
      </c>
    </row>
    <row r="48" spans="2:8" x14ac:dyDescent="0.25">
      <c r="B48" s="13" t="str">
        <f>Data!BB20</f>
        <v>Devon &amp; Cornwall Police</v>
      </c>
      <c r="F48" s="13">
        <f>Data!BC20</f>
        <v>24.5</v>
      </c>
      <c r="G48" s="44">
        <f>Data!BD20</f>
        <v>19.2</v>
      </c>
      <c r="H48" s="45" t="str">
        <f>Data!BE20</f>
        <v>h</v>
      </c>
    </row>
    <row r="49" spans="2:8" x14ac:dyDescent="0.25">
      <c r="B49" s="13" t="str">
        <f>Data!BB21</f>
        <v>Essex Police</v>
      </c>
      <c r="F49" s="13">
        <f>Data!BC21</f>
        <v>24.4</v>
      </c>
      <c r="G49" s="44">
        <f>Data!BD21</f>
        <v>3.6999999999999993</v>
      </c>
      <c r="H49" s="45" t="str">
        <f>Data!BE21</f>
        <v>h</v>
      </c>
    </row>
    <row r="50" spans="2:8" x14ac:dyDescent="0.25">
      <c r="B50" s="13" t="str">
        <f>Data!BB22</f>
        <v>Chesterfield Borough Council</v>
      </c>
      <c r="F50" s="13">
        <f>Data!BC22</f>
        <v>24.3</v>
      </c>
      <c r="G50" s="44">
        <f>Data!BD22</f>
        <v>15</v>
      </c>
      <c r="H50" s="45" t="str">
        <f>Data!BE22</f>
        <v>h</v>
      </c>
    </row>
    <row r="51" spans="2:8" x14ac:dyDescent="0.25">
      <c r="B51" s="13" t="str">
        <f>Data!BB23</f>
        <v>Breckland District Council</v>
      </c>
      <c r="F51" s="13">
        <f>Data!BC23</f>
        <v>23.9</v>
      </c>
      <c r="G51" s="44">
        <f>Data!BD23</f>
        <v>-7.4000000000000021</v>
      </c>
      <c r="H51" s="45" t="str">
        <f>Data!BE23</f>
        <v>i</v>
      </c>
    </row>
    <row r="52" spans="2:8" x14ac:dyDescent="0.25">
      <c r="B52" s="13" t="str">
        <f>Data!BB24</f>
        <v>Leicestershire Fire and Rescue Service</v>
      </c>
      <c r="F52" s="13">
        <f>Data!BC24</f>
        <v>23.8</v>
      </c>
      <c r="G52" s="44">
        <f>Data!BD24</f>
        <v>9.8000000000000007</v>
      </c>
      <c r="H52" s="45" t="str">
        <f>Data!BE24</f>
        <v>h</v>
      </c>
    </row>
    <row r="53" spans="2:8" x14ac:dyDescent="0.25">
      <c r="B53" s="13" t="str">
        <f>Data!BB25</f>
        <v>Cumbria Constabulary</v>
      </c>
      <c r="F53" s="13">
        <f>Data!BC25</f>
        <v>23.4</v>
      </c>
      <c r="G53" s="44">
        <f>Data!BD25</f>
        <v>4.2999999999999972</v>
      </c>
      <c r="H53" s="45" t="str">
        <f>Data!BE25</f>
        <v>h</v>
      </c>
    </row>
    <row r="54" spans="2:8" x14ac:dyDescent="0.25">
      <c r="B54" s="13" t="str">
        <f>Data!BB26</f>
        <v>South Wales Police</v>
      </c>
      <c r="F54" s="13">
        <f>Data!BC26</f>
        <v>23.2</v>
      </c>
      <c r="G54" s="44">
        <f>Data!BD26</f>
        <v>3</v>
      </c>
      <c r="H54" s="45" t="str">
        <f>Data!BE26</f>
        <v>h</v>
      </c>
    </row>
    <row r="55" spans="2:8" x14ac:dyDescent="0.25">
      <c r="B55" s="13" t="str">
        <f>Data!BB27</f>
        <v>Humberside Fire &amp; Rescue Service</v>
      </c>
      <c r="F55" s="13">
        <f>Data!BC27</f>
        <v>23</v>
      </c>
      <c r="G55" s="44">
        <f>Data!BD27</f>
        <v>-0.39999999999999858</v>
      </c>
      <c r="H55" s="45" t="str">
        <f>Data!BE27</f>
        <v>i</v>
      </c>
    </row>
    <row r="56" spans="2:8" x14ac:dyDescent="0.25">
      <c r="B56" s="13" t="str">
        <f>Data!BB28</f>
        <v>Humberside Police</v>
      </c>
      <c r="F56" s="13">
        <f>Data!BC28</f>
        <v>22.5</v>
      </c>
      <c r="G56" s="44">
        <f>Data!BD28</f>
        <v>0.69999999999999929</v>
      </c>
      <c r="H56" s="45" t="str">
        <f>Data!BE28</f>
        <v>h</v>
      </c>
    </row>
    <row r="57" spans="2:8" x14ac:dyDescent="0.25">
      <c r="B57" s="13" t="str">
        <f>Data!BB29</f>
        <v>Ashford Borough Council</v>
      </c>
      <c r="F57" s="13">
        <f>Data!BC29</f>
        <v>22.5</v>
      </c>
      <c r="G57" s="44">
        <f>Data!BD29</f>
        <v>-1.1000000000000014</v>
      </c>
      <c r="H57" s="45" t="str">
        <f>Data!BE29</f>
        <v>i</v>
      </c>
    </row>
    <row r="58" spans="2:8" x14ac:dyDescent="0.25">
      <c r="B58" s="13" t="str">
        <f>Data!BB30</f>
        <v>North Yorkshire Police</v>
      </c>
      <c r="F58" s="13">
        <f>Data!BC30</f>
        <v>22.2</v>
      </c>
      <c r="G58" s="44">
        <f>Data!BD30</f>
        <v>1.3999999999999986</v>
      </c>
      <c r="H58" s="45" t="str">
        <f>Data!BE30</f>
        <v>h</v>
      </c>
    </row>
    <row r="59" spans="2:8" x14ac:dyDescent="0.25">
      <c r="B59" s="13" t="str">
        <f>Data!BB31</f>
        <v>Hertfordshire Constabulary</v>
      </c>
      <c r="F59" s="13">
        <f>Data!BC31</f>
        <v>21.5</v>
      </c>
      <c r="G59" s="44">
        <f>Data!BD31</f>
        <v>3.1000000000000014</v>
      </c>
      <c r="H59" s="45" t="str">
        <f>Data!BE31</f>
        <v>h</v>
      </c>
    </row>
    <row r="60" spans="2:8" x14ac:dyDescent="0.25">
      <c r="B60" s="13" t="str">
        <f>Data!BB32</f>
        <v>Copeland Borough Council</v>
      </c>
      <c r="F60" s="13">
        <f>Data!BC32</f>
        <v>20.9</v>
      </c>
      <c r="G60" s="44">
        <f>Data!BD32</f>
        <v>20.9</v>
      </c>
      <c r="H60" s="45" t="str">
        <f>Data!BE32</f>
        <v>h</v>
      </c>
    </row>
    <row r="61" spans="2:8" x14ac:dyDescent="0.25">
      <c r="B61" s="13" t="str">
        <f>Data!BB33</f>
        <v>Hampshire Constabulary</v>
      </c>
      <c r="F61" s="13">
        <f>Data!BC33</f>
        <v>20.6</v>
      </c>
      <c r="G61" s="44">
        <f>Data!BD33</f>
        <v>1.9000000000000021</v>
      </c>
      <c r="H61" s="45" t="str">
        <f>Data!BE33</f>
        <v>h</v>
      </c>
    </row>
    <row r="62" spans="2:8" x14ac:dyDescent="0.25">
      <c r="B62" s="13" t="str">
        <f>Data!BB34</f>
        <v>West Mercia Police Authority</v>
      </c>
      <c r="F62" s="13">
        <f>Data!BC34</f>
        <v>20.3</v>
      </c>
      <c r="G62" s="44">
        <f>Data!BD34</f>
        <v>-1.3999999999999986</v>
      </c>
      <c r="H62" s="45" t="str">
        <f>Data!BE34</f>
        <v>i</v>
      </c>
    </row>
    <row r="63" spans="2:8" x14ac:dyDescent="0.25">
      <c r="B63" s="13" t="str">
        <f>Data!BB35</f>
        <v>Northamptonshire Police</v>
      </c>
      <c r="F63" s="13">
        <f>Data!BC35</f>
        <v>20.3</v>
      </c>
      <c r="G63" s="44">
        <f>Data!BD35</f>
        <v>0.80000000000000071</v>
      </c>
      <c r="H63" s="45" t="str">
        <f>Data!BE35</f>
        <v>h</v>
      </c>
    </row>
    <row r="64" spans="2:8" x14ac:dyDescent="0.25">
      <c r="B64" s="13" t="str">
        <f>Data!BB36</f>
        <v>Tewkesbury Borough Council</v>
      </c>
      <c r="F64" s="13">
        <f>Data!BC36</f>
        <v>20.2</v>
      </c>
      <c r="G64" s="44">
        <f>Data!BD36</f>
        <v>-1.8000000000000007</v>
      </c>
      <c r="H64" s="45" t="str">
        <f>Data!BE36</f>
        <v>i</v>
      </c>
    </row>
    <row r="65" spans="2:8" x14ac:dyDescent="0.25">
      <c r="B65" s="13" t="str">
        <f>Data!BB37</f>
        <v>Nottinghamshire County Council</v>
      </c>
      <c r="F65" s="13">
        <f>Data!BC37</f>
        <v>20.2</v>
      </c>
      <c r="G65" s="44">
        <f>Data!BD37</f>
        <v>-5.1999999999999993</v>
      </c>
      <c r="H65" s="45" t="str">
        <f>Data!BE37</f>
        <v>i</v>
      </c>
    </row>
    <row r="66" spans="2:8" x14ac:dyDescent="0.25">
      <c r="B66" s="13" t="str">
        <f>Data!BB38</f>
        <v>Suffolk Constabulary</v>
      </c>
      <c r="F66" s="13">
        <f>Data!BC38</f>
        <v>20.100000000000001</v>
      </c>
      <c r="G66" s="44">
        <f>Data!BD38</f>
        <v>-0.19999999999999929</v>
      </c>
      <c r="H66" s="45" t="str">
        <f>Data!BE38</f>
        <v>i</v>
      </c>
    </row>
    <row r="67" spans="2:8" x14ac:dyDescent="0.25">
      <c r="B67" s="13" t="str">
        <f>Data!BB39</f>
        <v>Dudley Metropolitan Borough Council</v>
      </c>
      <c r="F67" s="13">
        <f>Data!BC39</f>
        <v>20</v>
      </c>
      <c r="G67" s="44">
        <f>Data!BD39</f>
        <v>2</v>
      </c>
      <c r="H67" s="45" t="str">
        <f>Data!BE39</f>
        <v>h</v>
      </c>
    </row>
    <row r="68" spans="2:8" x14ac:dyDescent="0.25">
      <c r="B68" s="13" t="str">
        <f>Data!BB40</f>
        <v>Hampshire County Council</v>
      </c>
      <c r="F68" s="13">
        <f>Data!BC40</f>
        <v>19.7</v>
      </c>
      <c r="G68" s="44">
        <f>Data!BD40</f>
        <v>-2</v>
      </c>
      <c r="H68" s="45" t="str">
        <f>Data!BE40</f>
        <v>i</v>
      </c>
    </row>
    <row r="69" spans="2:8" x14ac:dyDescent="0.25">
      <c r="B69" s="13" t="str">
        <f>Data!BB41</f>
        <v>Derbyshire County Council</v>
      </c>
      <c r="F69" s="13">
        <f>Data!BC41</f>
        <v>19.7</v>
      </c>
      <c r="G69" s="44">
        <f>Data!BD41</f>
        <v>-5.6000000000000014</v>
      </c>
      <c r="H69" s="45" t="str">
        <f>Data!BE41</f>
        <v>i</v>
      </c>
    </row>
    <row r="70" spans="2:8" x14ac:dyDescent="0.25">
      <c r="B70" s="13" t="str">
        <f>Data!BB42</f>
        <v>West Yorkshire Police</v>
      </c>
      <c r="F70" s="13">
        <f>Data!BC42</f>
        <v>19.5</v>
      </c>
      <c r="G70" s="44">
        <f>Data!BD42</f>
        <v>-1.1999999999999993</v>
      </c>
      <c r="H70" s="45" t="str">
        <f>Data!BE42</f>
        <v>i</v>
      </c>
    </row>
    <row r="71" spans="2:8" x14ac:dyDescent="0.25">
      <c r="B71" s="13" t="str">
        <f>Data!BB43</f>
        <v>Rother District Council</v>
      </c>
      <c r="F71" s="13">
        <f>Data!BC43</f>
        <v>19.5</v>
      </c>
      <c r="G71" s="44">
        <f>Data!BD43</f>
        <v>-1.1999999999999993</v>
      </c>
      <c r="H71" s="45" t="str">
        <f>Data!BE43</f>
        <v>i</v>
      </c>
    </row>
    <row r="72" spans="2:8" x14ac:dyDescent="0.25">
      <c r="B72" s="13" t="str">
        <f>Data!BB44</f>
        <v>Lancashire County Council</v>
      </c>
      <c r="F72" s="13">
        <f>Data!BC44</f>
        <v>19.5</v>
      </c>
      <c r="G72" s="44">
        <f>Data!BD44</f>
        <v>-0.80000000000000071</v>
      </c>
      <c r="H72" s="45" t="str">
        <f>Data!BE44</f>
        <v>i</v>
      </c>
    </row>
    <row r="73" spans="2:8" x14ac:dyDescent="0.25">
      <c r="B73" s="13" t="str">
        <f>Data!BB45</f>
        <v>Wellingborough Borough Council</v>
      </c>
      <c r="F73" s="13">
        <f>Data!BC45</f>
        <v>19.3</v>
      </c>
      <c r="G73" s="44">
        <f>Data!BD45</f>
        <v>1.6999999999999993</v>
      </c>
      <c r="H73" s="45" t="str">
        <f>Data!BE45</f>
        <v>h</v>
      </c>
    </row>
    <row r="74" spans="2:8" x14ac:dyDescent="0.25">
      <c r="B74" s="13" t="str">
        <f>Data!BB46</f>
        <v>Staffordshire Police Headquarters</v>
      </c>
      <c r="F74" s="13">
        <f>Data!BC46</f>
        <v>19.100000000000001</v>
      </c>
      <c r="G74" s="44">
        <f>Data!BD46</f>
        <v>1.2000000000000028</v>
      </c>
      <c r="H74" s="45" t="str">
        <f>Data!BE46</f>
        <v>h</v>
      </c>
    </row>
    <row r="75" spans="2:8" x14ac:dyDescent="0.25">
      <c r="B75" s="13" t="str">
        <f>Data!BB47</f>
        <v>Corby Borough Council</v>
      </c>
      <c r="F75" s="13">
        <f>Data!BC47</f>
        <v>19.100000000000001</v>
      </c>
      <c r="G75" s="44">
        <f>Data!BD47</f>
        <v>7.9000000000000021</v>
      </c>
      <c r="H75" s="45" t="str">
        <f>Data!BE47</f>
        <v>h</v>
      </c>
    </row>
    <row r="76" spans="2:8" x14ac:dyDescent="0.25">
      <c r="B76" s="13" t="str">
        <f>Data!BB48</f>
        <v>North Wales Police</v>
      </c>
      <c r="F76" s="13">
        <f>Data!BC48</f>
        <v>19</v>
      </c>
      <c r="G76" s="44">
        <f>Data!BD48</f>
        <v>1.6999999999999993</v>
      </c>
      <c r="H76" s="45" t="str">
        <f>Data!BE48</f>
        <v>h</v>
      </c>
    </row>
    <row r="77" spans="2:8" x14ac:dyDescent="0.25">
      <c r="B77" s="13" t="str">
        <f>Data!BB49</f>
        <v>Cambridgeshire County Council</v>
      </c>
      <c r="F77" s="13">
        <f>Data!BC49</f>
        <v>19</v>
      </c>
      <c r="G77" s="44">
        <f>Data!BD49</f>
        <v>1</v>
      </c>
      <c r="H77" s="45" t="str">
        <f>Data!BE49</f>
        <v>h</v>
      </c>
    </row>
    <row r="78" spans="2:8" x14ac:dyDescent="0.25">
      <c r="B78" s="13" t="str">
        <f>Data!BB50</f>
        <v>Swale Borough Council</v>
      </c>
      <c r="F78" s="13">
        <f>Data!BC50</f>
        <v>18.5</v>
      </c>
      <c r="G78" s="44">
        <f>Data!BD50</f>
        <v>-2.5</v>
      </c>
      <c r="H78" s="45" t="str">
        <f>Data!BE50</f>
        <v>i</v>
      </c>
    </row>
    <row r="79" spans="2:8" x14ac:dyDescent="0.25">
      <c r="B79" s="13" t="str">
        <f>Data!BB51</f>
        <v>Shropshire Council</v>
      </c>
      <c r="F79" s="13">
        <f>Data!BC51</f>
        <v>18.3</v>
      </c>
      <c r="G79" s="44">
        <f>Data!BD51</f>
        <v>-7.6999999999999993</v>
      </c>
      <c r="H79" s="45" t="str">
        <f>Data!BE51</f>
        <v>i</v>
      </c>
    </row>
    <row r="80" spans="2:8" x14ac:dyDescent="0.25">
      <c r="B80" s="13" t="str">
        <f>Data!BB52</f>
        <v>Suffolk Coastal District Council and Waveney District Counci</v>
      </c>
      <c r="F80" s="13">
        <f>Data!BC52</f>
        <v>18.100000000000001</v>
      </c>
      <c r="G80" s="44">
        <f>Data!BD52</f>
        <v>-0.39999999999999858</v>
      </c>
      <c r="H80" s="45" t="str">
        <f>Data!BE52</f>
        <v>i</v>
      </c>
    </row>
    <row r="81" spans="2:8" x14ac:dyDescent="0.25">
      <c r="B81" s="13" t="str">
        <f>Data!BB53</f>
        <v>Central Bedfordshire Council</v>
      </c>
      <c r="F81" s="13">
        <f>Data!BC53</f>
        <v>18.100000000000001</v>
      </c>
      <c r="G81" s="44">
        <f>Data!BD53</f>
        <v>-9.9999999999997868E-2</v>
      </c>
      <c r="H81" s="45" t="str">
        <f>Data!BE53</f>
        <v>i</v>
      </c>
    </row>
    <row r="82" spans="2:8" x14ac:dyDescent="0.25">
      <c r="B82" s="13" t="str">
        <f>Data!BB54</f>
        <v>Bedfordshire Police</v>
      </c>
      <c r="F82" s="13">
        <f>Data!BC54</f>
        <v>18.100000000000001</v>
      </c>
      <c r="G82" s="44">
        <f>Data!BD54</f>
        <v>3.5000000000000018</v>
      </c>
      <c r="H82" s="45" t="str">
        <f>Data!BE54</f>
        <v>h</v>
      </c>
    </row>
    <row r="83" spans="2:8" x14ac:dyDescent="0.25">
      <c r="B83" s="13" t="str">
        <f>Data!BB55</f>
        <v>Epping Forest District Council</v>
      </c>
      <c r="F83" s="13">
        <f>Data!BC55</f>
        <v>18</v>
      </c>
      <c r="G83" s="44">
        <f>Data!BD55</f>
        <v>1.8000000000000007</v>
      </c>
      <c r="H83" s="45" t="str">
        <f>Data!BE55</f>
        <v>h</v>
      </c>
    </row>
    <row r="84" spans="2:8" x14ac:dyDescent="0.25">
      <c r="B84" s="13" t="str">
        <f>Data!BB56</f>
        <v>Thames Valley Police</v>
      </c>
      <c r="F84" s="13">
        <f>Data!BC56</f>
        <v>17.899999999999999</v>
      </c>
      <c r="G84" s="44">
        <f>Data!BD56</f>
        <v>-1.3000000000000007</v>
      </c>
      <c r="H84" s="45" t="str">
        <f>Data!BE56</f>
        <v>i</v>
      </c>
    </row>
    <row r="85" spans="2:8" x14ac:dyDescent="0.25">
      <c r="B85" s="13" t="str">
        <f>Data!BB57</f>
        <v>Mid Suffolk District Council</v>
      </c>
      <c r="F85" s="13">
        <f>Data!BC57</f>
        <v>17.899999999999999</v>
      </c>
      <c r="G85" s="44">
        <f>Data!BD57</f>
        <v>0.89999999999999858</v>
      </c>
      <c r="H85" s="45" t="str">
        <f>Data!BE57</f>
        <v>h</v>
      </c>
    </row>
    <row r="86" spans="2:8" x14ac:dyDescent="0.25">
      <c r="B86" s="13" t="str">
        <f>Data!BB58</f>
        <v>Great Yarmouth Borough Council</v>
      </c>
      <c r="F86" s="13">
        <f>Data!BC58</f>
        <v>17.899999999999999</v>
      </c>
      <c r="G86" s="44">
        <f>Data!BD58</f>
        <v>-1.1000000000000014</v>
      </c>
      <c r="H86" s="45" t="str">
        <f>Data!BE58</f>
        <v>i</v>
      </c>
    </row>
    <row r="87" spans="2:8" x14ac:dyDescent="0.25">
      <c r="B87" s="13" t="str">
        <f>Data!BB59</f>
        <v>Trafford Council</v>
      </c>
      <c r="F87" s="13">
        <f>Data!BC59</f>
        <v>17.600000000000001</v>
      </c>
      <c r="G87" s="44">
        <f>Data!BD59</f>
        <v>0.60000000000000142</v>
      </c>
      <c r="H87" s="45" t="str">
        <f>Data!BE59</f>
        <v>h</v>
      </c>
    </row>
    <row r="88" spans="2:8" x14ac:dyDescent="0.25">
      <c r="B88" s="13" t="str">
        <f>Data!BB60</f>
        <v>Nottinghamshire Police</v>
      </c>
      <c r="F88" s="13">
        <f>Data!BC60</f>
        <v>17.600000000000001</v>
      </c>
      <c r="G88" s="44">
        <f>Data!BD60</f>
        <v>6.0000000000000018</v>
      </c>
      <c r="H88" s="45" t="str">
        <f>Data!BE60</f>
        <v>h</v>
      </c>
    </row>
    <row r="89" spans="2:8" x14ac:dyDescent="0.25">
      <c r="B89" s="13" t="str">
        <f>Data!BB61</f>
        <v>Charnwood Borough Council</v>
      </c>
      <c r="F89" s="13">
        <f>Data!BC61</f>
        <v>17.600000000000001</v>
      </c>
      <c r="G89" s="44">
        <f>Data!BD61</f>
        <v>0.60000000000000142</v>
      </c>
      <c r="H89" s="45" t="str">
        <f>Data!BE61</f>
        <v>h</v>
      </c>
    </row>
    <row r="90" spans="2:8" x14ac:dyDescent="0.25">
      <c r="B90" s="13" t="str">
        <f>Data!BB62</f>
        <v>West Berkshire Council</v>
      </c>
      <c r="F90" s="13">
        <f>Data!BC62</f>
        <v>17.3</v>
      </c>
      <c r="G90" s="44">
        <f>Data!BD62</f>
        <v>1.6000000000000014</v>
      </c>
      <c r="H90" s="45" t="str">
        <f>Data!BE62</f>
        <v>h</v>
      </c>
    </row>
    <row r="91" spans="2:8" x14ac:dyDescent="0.25">
      <c r="B91" s="13" t="str">
        <f>Data!BB63</f>
        <v>Surrey Police</v>
      </c>
      <c r="F91" s="13">
        <f>Data!BC63</f>
        <v>17.2</v>
      </c>
      <c r="G91" s="44">
        <f>Data!BD63</f>
        <v>5</v>
      </c>
      <c r="H91" s="45" t="str">
        <f>Data!BE63</f>
        <v>h</v>
      </c>
    </row>
    <row r="92" spans="2:8" x14ac:dyDescent="0.25">
      <c r="B92" s="13" t="str">
        <f>Data!BB64</f>
        <v>South Tyneside Council</v>
      </c>
      <c r="F92" s="13">
        <f>Data!BC64</f>
        <v>17.2</v>
      </c>
      <c r="G92" s="44">
        <f>Data!BD64</f>
        <v>-3.6999999999999993</v>
      </c>
      <c r="H92" s="45" t="str">
        <f>Data!BE64</f>
        <v>i</v>
      </c>
    </row>
    <row r="93" spans="2:8" x14ac:dyDescent="0.25">
      <c r="B93" s="13" t="str">
        <f>Data!BB65</f>
        <v>Devon County Council</v>
      </c>
      <c r="F93" s="13">
        <f>Data!BC65</f>
        <v>17.2</v>
      </c>
      <c r="G93" s="44">
        <f>Data!BD65</f>
        <v>0.19999999999999929</v>
      </c>
      <c r="H93" s="45" t="str">
        <f>Data!BE65</f>
        <v>h</v>
      </c>
    </row>
    <row r="94" spans="2:8" x14ac:dyDescent="0.25">
      <c r="B94" s="13" t="str">
        <f>Data!BB66</f>
        <v>Lancashire Fire and Rescue Service</v>
      </c>
      <c r="F94" s="13">
        <f>Data!BC66</f>
        <v>17</v>
      </c>
      <c r="G94" s="44">
        <f>Data!BD66</f>
        <v>2.6999999999999993</v>
      </c>
      <c r="H94" s="45" t="str">
        <f>Data!BE66</f>
        <v>h</v>
      </c>
    </row>
    <row r="95" spans="2:8" x14ac:dyDescent="0.25">
      <c r="B95" s="13" t="str">
        <f>Data!BB67</f>
        <v>Cheshire Fire Authority</v>
      </c>
      <c r="F95" s="13">
        <f>Data!BC67</f>
        <v>17</v>
      </c>
      <c r="G95" s="44">
        <f>Data!BD67</f>
        <v>-1.8999999999999986</v>
      </c>
      <c r="H95" s="45" t="str">
        <f>Data!BE67</f>
        <v>i</v>
      </c>
    </row>
    <row r="96" spans="2:8" x14ac:dyDescent="0.25">
      <c r="B96" s="13" t="str">
        <f>Data!BB68</f>
        <v>London Borough of Barking and Dagenham</v>
      </c>
      <c r="F96" s="13">
        <f>Data!BC68</f>
        <v>16.8</v>
      </c>
      <c r="G96" s="44">
        <f>Data!BD68</f>
        <v>2.9000000000000004</v>
      </c>
      <c r="H96" s="45" t="str">
        <f>Data!BE68</f>
        <v>h</v>
      </c>
    </row>
    <row r="97" spans="2:8" x14ac:dyDescent="0.25">
      <c r="B97" s="13" t="str">
        <f>Data!BB69</f>
        <v>Merseyside Police</v>
      </c>
      <c r="F97" s="13">
        <f>Data!BC69</f>
        <v>16.5</v>
      </c>
      <c r="G97" s="44">
        <f>Data!BD69</f>
        <v>0.10000000000000142</v>
      </c>
      <c r="H97" s="45" t="str">
        <f>Data!BE69</f>
        <v>h</v>
      </c>
    </row>
    <row r="98" spans="2:8" x14ac:dyDescent="0.25">
      <c r="B98" s="13" t="str">
        <f>Data!BB70</f>
        <v>Doncaster Metropolitan Borough Council</v>
      </c>
      <c r="F98" s="13">
        <f>Data!BC70</f>
        <v>16.5</v>
      </c>
      <c r="G98" s="44">
        <f>Data!BD70</f>
        <v>-4.6000000000000014</v>
      </c>
      <c r="H98" s="45" t="str">
        <f>Data!BE70</f>
        <v>i</v>
      </c>
    </row>
    <row r="99" spans="2:8" x14ac:dyDescent="0.25">
      <c r="B99" s="13" t="str">
        <f>Data!BB71</f>
        <v>Woking Borough Council</v>
      </c>
      <c r="F99" s="13">
        <f>Data!BC71</f>
        <v>16.2</v>
      </c>
      <c r="G99" s="44">
        <f>Data!BD71</f>
        <v>0.59999999999999964</v>
      </c>
      <c r="H99" s="45" t="str">
        <f>Data!BE71</f>
        <v>h</v>
      </c>
    </row>
    <row r="100" spans="2:8" x14ac:dyDescent="0.25">
      <c r="B100" s="13" t="str">
        <f>Data!BB72</f>
        <v>Greater Manchester Police</v>
      </c>
      <c r="F100" s="13">
        <f>Data!BC72</f>
        <v>16.2</v>
      </c>
      <c r="G100" s="44">
        <f>Data!BD72</f>
        <v>2.0999999999999996</v>
      </c>
      <c r="H100" s="45" t="str">
        <f>Data!BE72</f>
        <v>h</v>
      </c>
    </row>
    <row r="101" spans="2:8" x14ac:dyDescent="0.25">
      <c r="B101" s="13" t="str">
        <f>Data!BB73</f>
        <v>Suffolk County Council</v>
      </c>
      <c r="F101" s="13">
        <f>Data!BC73</f>
        <v>16.100000000000001</v>
      </c>
      <c r="G101" s="44">
        <f>Data!BD73</f>
        <v>-2.5</v>
      </c>
      <c r="H101" s="45" t="str">
        <f>Data!BE73</f>
        <v>i</v>
      </c>
    </row>
    <row r="102" spans="2:8" x14ac:dyDescent="0.25">
      <c r="B102" s="13" t="str">
        <f>Data!BB74</f>
        <v>Stroud District Council</v>
      </c>
      <c r="F102" s="13">
        <f>Data!BC74</f>
        <v>15.9</v>
      </c>
      <c r="G102" s="44">
        <f>Data!BD74</f>
        <v>-1.2999999999999989</v>
      </c>
      <c r="H102" s="45" t="str">
        <f>Data!BE74</f>
        <v>i</v>
      </c>
    </row>
    <row r="103" spans="2:8" x14ac:dyDescent="0.25">
      <c r="B103" s="13" t="str">
        <f>Data!BB75</f>
        <v>Stratford-On-Avon District Council</v>
      </c>
      <c r="F103" s="13">
        <f>Data!BC75</f>
        <v>15.9</v>
      </c>
      <c r="G103" s="44">
        <f>Data!BD75</f>
        <v>-10.299999999999999</v>
      </c>
      <c r="H103" s="45" t="str">
        <f>Data!BE75</f>
        <v>i</v>
      </c>
    </row>
    <row r="104" spans="2:8" x14ac:dyDescent="0.25">
      <c r="B104" s="13" t="str">
        <f>Data!BB76</f>
        <v>East Hampshire District Council</v>
      </c>
      <c r="F104" s="13">
        <f>Data!BC76</f>
        <v>15.8</v>
      </c>
      <c r="G104" s="44">
        <f>Data!BD76</f>
        <v>1.7000000000000011</v>
      </c>
      <c r="H104" s="45" t="str">
        <f>Data!BE76</f>
        <v>h</v>
      </c>
    </row>
    <row r="105" spans="2:8" x14ac:dyDescent="0.25">
      <c r="B105" s="13" t="str">
        <f>Data!BB77</f>
        <v>Warrington Borough Council</v>
      </c>
      <c r="F105" s="13">
        <f>Data!BC77</f>
        <v>15.7</v>
      </c>
      <c r="G105" s="44">
        <f>Data!BD77</f>
        <v>0.69999999999999929</v>
      </c>
      <c r="H105" s="45" t="str">
        <f>Data!BE77</f>
        <v>h</v>
      </c>
    </row>
    <row r="106" spans="2:8" x14ac:dyDescent="0.25">
      <c r="B106" s="13" t="str">
        <f>Data!BB78</f>
        <v>Weymouth and Portland Borough Council</v>
      </c>
      <c r="F106" s="13">
        <f>Data!BC78</f>
        <v>15.5</v>
      </c>
      <c r="G106" s="44">
        <f>Data!BD78</f>
        <v>0</v>
      </c>
      <c r="H106" s="45" t="str">
        <f>Data!BE78</f>
        <v/>
      </c>
    </row>
    <row r="107" spans="2:8" x14ac:dyDescent="0.25">
      <c r="B107" s="13" t="str">
        <f>Data!BB79</f>
        <v>Isle Of Wight Council</v>
      </c>
      <c r="F107" s="13">
        <f>Data!BC79</f>
        <v>15.5</v>
      </c>
      <c r="G107" s="44">
        <f>Data!BD79</f>
        <v>0.59999999999999964</v>
      </c>
      <c r="H107" s="45" t="str">
        <f>Data!BE79</f>
        <v>h</v>
      </c>
    </row>
    <row r="108" spans="2:8" x14ac:dyDescent="0.25">
      <c r="B108" s="13" t="str">
        <f>Data!BB80</f>
        <v>Salford City Council</v>
      </c>
      <c r="F108" s="13">
        <f>Data!BC80</f>
        <v>15.4</v>
      </c>
      <c r="G108" s="44">
        <f>Data!BD80</f>
        <v>-3.9000000000000004</v>
      </c>
      <c r="H108" s="45" t="str">
        <f>Data!BE80</f>
        <v>i</v>
      </c>
    </row>
    <row r="109" spans="2:8" x14ac:dyDescent="0.25">
      <c r="B109" s="13" t="str">
        <f>Data!BB81</f>
        <v>Barrow-in-furness Borough Council</v>
      </c>
      <c r="F109" s="13">
        <f>Data!BC81</f>
        <v>15.2</v>
      </c>
      <c r="G109" s="44">
        <f>Data!BD81</f>
        <v>6.3999999999999986</v>
      </c>
      <c r="H109" s="45" t="str">
        <f>Data!BE81</f>
        <v>h</v>
      </c>
    </row>
    <row r="110" spans="2:8" x14ac:dyDescent="0.25">
      <c r="B110" s="13" t="str">
        <f>Data!BB82</f>
        <v>North Norfolk District Council</v>
      </c>
      <c r="F110" s="13">
        <f>Data!BC82</f>
        <v>15.1</v>
      </c>
      <c r="G110" s="44">
        <f>Data!BD82</f>
        <v>-12.4</v>
      </c>
      <c r="H110" s="45" t="str">
        <f>Data!BE82</f>
        <v>i</v>
      </c>
    </row>
    <row r="111" spans="2:8" x14ac:dyDescent="0.25">
      <c r="B111" s="13" t="str">
        <f>Data!BB83</f>
        <v>Norfolk Constabulary</v>
      </c>
      <c r="F111" s="13">
        <f>Data!BC83</f>
        <v>15</v>
      </c>
      <c r="G111" s="44">
        <f>Data!BD83</f>
        <v>0.5</v>
      </c>
      <c r="H111" s="45" t="str">
        <f>Data!BE83</f>
        <v>h</v>
      </c>
    </row>
    <row r="112" spans="2:8" x14ac:dyDescent="0.25">
      <c r="B112" s="13" t="str">
        <f>Data!BB84</f>
        <v>City of Lincoln Council</v>
      </c>
      <c r="F112" s="13">
        <f>Data!BC84</f>
        <v>15</v>
      </c>
      <c r="G112" s="44">
        <f>Data!BD84</f>
        <v>-3</v>
      </c>
      <c r="H112" s="45" t="str">
        <f>Data!BE84</f>
        <v>i</v>
      </c>
    </row>
    <row r="113" spans="2:8" x14ac:dyDescent="0.25">
      <c r="B113" s="13" t="str">
        <f>Data!BB85</f>
        <v>Warwickshire County Council</v>
      </c>
      <c r="F113" s="13">
        <f>Data!BC85</f>
        <v>14.9</v>
      </c>
      <c r="G113" s="44">
        <f>Data!BD85</f>
        <v>-0.79999999999999893</v>
      </c>
      <c r="H113" s="45" t="str">
        <f>Data!BE85</f>
        <v>i</v>
      </c>
    </row>
    <row r="114" spans="2:8" x14ac:dyDescent="0.25">
      <c r="B114" s="13" t="str">
        <f>Data!BB86</f>
        <v>Surrey Heath Borough Council</v>
      </c>
      <c r="F114" s="13">
        <f>Data!BC86</f>
        <v>14.7</v>
      </c>
      <c r="G114" s="44">
        <f>Data!BD86</f>
        <v>2.2999999999999989</v>
      </c>
      <c r="H114" s="45" t="str">
        <f>Data!BE86</f>
        <v>h</v>
      </c>
    </row>
    <row r="115" spans="2:8" x14ac:dyDescent="0.25">
      <c r="B115" s="13" t="str">
        <f>Data!BB87</f>
        <v>Arun District Council</v>
      </c>
      <c r="F115" s="13">
        <f>Data!BC87</f>
        <v>14.7</v>
      </c>
      <c r="G115" s="44">
        <f>Data!BD87</f>
        <v>6.1999999999999993</v>
      </c>
      <c r="H115" s="45" t="str">
        <f>Data!BE87</f>
        <v>h</v>
      </c>
    </row>
    <row r="116" spans="2:8" x14ac:dyDescent="0.25">
      <c r="B116" s="13" t="str">
        <f>Data!BB88</f>
        <v>South Gloucestershire Council</v>
      </c>
      <c r="F116" s="13">
        <f>Data!BC88</f>
        <v>14.6</v>
      </c>
      <c r="G116" s="44">
        <f>Data!BD88</f>
        <v>2.5999999999999996</v>
      </c>
      <c r="H116" s="45" t="str">
        <f>Data!BE88</f>
        <v>h</v>
      </c>
    </row>
    <row r="117" spans="2:8" x14ac:dyDescent="0.25">
      <c r="B117" s="13" t="str">
        <f>Data!BB89</f>
        <v>Somerset County Council</v>
      </c>
      <c r="F117" s="13">
        <f>Data!BC89</f>
        <v>14.5</v>
      </c>
      <c r="G117" s="44">
        <f>Data!BD89</f>
        <v>0.59999999999999964</v>
      </c>
      <c r="H117" s="45" t="str">
        <f>Data!BE89</f>
        <v>h</v>
      </c>
    </row>
    <row r="118" spans="2:8" x14ac:dyDescent="0.25">
      <c r="B118" s="13" t="str">
        <f>Data!BB90</f>
        <v>Staffordshire County Council</v>
      </c>
      <c r="F118" s="13">
        <f>Data!BC90</f>
        <v>14.4</v>
      </c>
      <c r="G118" s="44">
        <f>Data!BD90</f>
        <v>3.0999999999999996</v>
      </c>
      <c r="H118" s="45" t="str">
        <f>Data!BE90</f>
        <v>h</v>
      </c>
    </row>
    <row r="119" spans="2:8" x14ac:dyDescent="0.25">
      <c r="B119" s="13" t="str">
        <f>Data!BB91</f>
        <v>Avon &amp; Somerset Constabulary Police Station</v>
      </c>
      <c r="F119" s="13">
        <f>Data!BC91</f>
        <v>14.4</v>
      </c>
      <c r="G119" s="44">
        <f>Data!BD91</f>
        <v>-5.9999999999999982</v>
      </c>
      <c r="H119" s="45" t="str">
        <f>Data!BE91</f>
        <v>i</v>
      </c>
    </row>
    <row r="120" spans="2:8" x14ac:dyDescent="0.25">
      <c r="B120" s="13" t="str">
        <f>Data!BB92</f>
        <v>Kirklees Council</v>
      </c>
      <c r="F120" s="13">
        <f>Data!BC92</f>
        <v>14.2</v>
      </c>
      <c r="G120" s="44">
        <f>Data!BD92</f>
        <v>-2.1000000000000014</v>
      </c>
      <c r="H120" s="45" t="str">
        <f>Data!BE92</f>
        <v>i</v>
      </c>
    </row>
    <row r="121" spans="2:8" x14ac:dyDescent="0.25">
      <c r="B121" s="13" t="str">
        <f>Data!BB93</f>
        <v>Mid &amp; West Wales Fire &amp; Rescue Service</v>
      </c>
      <c r="F121" s="13">
        <f>Data!BC93</f>
        <v>14.1</v>
      </c>
      <c r="G121" s="44">
        <f>Data!BD93</f>
        <v>6.8999999999999995</v>
      </c>
      <c r="H121" s="45" t="str">
        <f>Data!BE93</f>
        <v>h</v>
      </c>
    </row>
    <row r="122" spans="2:8" x14ac:dyDescent="0.25">
      <c r="B122" s="13" t="str">
        <f>Data!BB94</f>
        <v>Cambridgeshire Police</v>
      </c>
      <c r="F122" s="13">
        <f>Data!BC94</f>
        <v>14.1</v>
      </c>
      <c r="G122" s="44">
        <f>Data!BD94</f>
        <v>1</v>
      </c>
      <c r="H122" s="45" t="str">
        <f>Data!BE94</f>
        <v>h</v>
      </c>
    </row>
    <row r="123" spans="2:8" x14ac:dyDescent="0.25">
      <c r="B123" s="13" t="str">
        <f>Data!BB95</f>
        <v>Waltham Forest Council</v>
      </c>
      <c r="F123" s="13">
        <f>Data!BC95</f>
        <v>14</v>
      </c>
      <c r="G123" s="44">
        <f>Data!BD95</f>
        <v>2.5</v>
      </c>
      <c r="H123" s="45" t="str">
        <f>Data!BE95</f>
        <v>h</v>
      </c>
    </row>
    <row r="124" spans="2:8" x14ac:dyDescent="0.25">
      <c r="B124" s="13" t="str">
        <f>Data!BB96</f>
        <v>Allerdale Borough Council</v>
      </c>
      <c r="F124" s="13">
        <f>Data!BC96</f>
        <v>14</v>
      </c>
      <c r="G124" s="44">
        <f>Data!BD96</f>
        <v>-11</v>
      </c>
      <c r="H124" s="45" t="str">
        <f>Data!BE96</f>
        <v>i</v>
      </c>
    </row>
    <row r="125" spans="2:8" x14ac:dyDescent="0.25">
      <c r="B125" s="13" t="str">
        <f>Data!BB97</f>
        <v>Sunderland City Council</v>
      </c>
      <c r="F125" s="13">
        <f>Data!BC97</f>
        <v>13.9</v>
      </c>
      <c r="G125" s="44">
        <f>Data!BD97</f>
        <v>0.40000000000000036</v>
      </c>
      <c r="H125" s="45" t="str">
        <f>Data!BE97</f>
        <v>h</v>
      </c>
    </row>
    <row r="126" spans="2:8" x14ac:dyDescent="0.25">
      <c r="B126" s="13" t="str">
        <f>Data!BB98</f>
        <v>Northumbria Police</v>
      </c>
      <c r="F126" s="13">
        <f>Data!BC98</f>
        <v>13.9</v>
      </c>
      <c r="G126" s="44">
        <f>Data!BD98</f>
        <v>-1.0999999999999996</v>
      </c>
      <c r="H126" s="45" t="str">
        <f>Data!BE98</f>
        <v>i</v>
      </c>
    </row>
    <row r="127" spans="2:8" x14ac:dyDescent="0.25">
      <c r="B127" s="13" t="str">
        <f>Data!BB99</f>
        <v>North Somerset Council</v>
      </c>
      <c r="F127" s="13">
        <f>Data!BC99</f>
        <v>13.9</v>
      </c>
      <c r="G127" s="44">
        <f>Data!BD99</f>
        <v>1.3000000000000007</v>
      </c>
      <c r="H127" s="45" t="str">
        <f>Data!BE99</f>
        <v>h</v>
      </c>
    </row>
    <row r="128" spans="2:8" x14ac:dyDescent="0.25">
      <c r="B128" s="13" t="str">
        <f>Data!BB100</f>
        <v>Devon &amp; Somerset Fire &amp; Rescue Service</v>
      </c>
      <c r="F128" s="13">
        <f>Data!BC100</f>
        <v>13.6</v>
      </c>
      <c r="G128" s="44">
        <f>Data!BD100</f>
        <v>5.4</v>
      </c>
      <c r="H128" s="45" t="str">
        <f>Data!BE100</f>
        <v>h</v>
      </c>
    </row>
    <row r="129" spans="2:8" x14ac:dyDescent="0.25">
      <c r="B129" s="13" t="str">
        <f>Data!BB101</f>
        <v>Surrey County Council</v>
      </c>
      <c r="F129" s="13">
        <f>Data!BC101</f>
        <v>13.3</v>
      </c>
      <c r="G129" s="44">
        <f>Data!BD101</f>
        <v>-1.3999999999999986</v>
      </c>
      <c r="H129" s="45" t="str">
        <f>Data!BE101</f>
        <v>i</v>
      </c>
    </row>
    <row r="130" spans="2:8" x14ac:dyDescent="0.25">
      <c r="B130" s="13" t="str">
        <f>Data!BB102</f>
        <v>Rotherham Metropolitan Borough Council</v>
      </c>
      <c r="F130" s="13">
        <f>Data!BC102</f>
        <v>13.3</v>
      </c>
      <c r="G130" s="44">
        <f>Data!BD102</f>
        <v>0.80000000000000071</v>
      </c>
      <c r="H130" s="45" t="str">
        <f>Data!BE102</f>
        <v>h</v>
      </c>
    </row>
    <row r="131" spans="2:8" x14ac:dyDescent="0.25">
      <c r="B131" s="13" t="str">
        <f>Data!BB103</f>
        <v>Havant Borough Council</v>
      </c>
      <c r="F131" s="13">
        <f>Data!BC103</f>
        <v>13</v>
      </c>
      <c r="G131" s="44">
        <f>Data!BD103</f>
        <v>-9.1000000000000014</v>
      </c>
      <c r="H131" s="45" t="str">
        <f>Data!BE103</f>
        <v>i</v>
      </c>
    </row>
    <row r="132" spans="2:8" x14ac:dyDescent="0.25">
      <c r="B132" s="13" t="str">
        <f>Data!BB104</f>
        <v>Portsmouth City Council</v>
      </c>
      <c r="F132" s="13">
        <f>Data!BC104</f>
        <v>12.8</v>
      </c>
      <c r="G132" s="44">
        <f>Data!BD104</f>
        <v>-2.1999999999999993</v>
      </c>
      <c r="H132" s="45" t="str">
        <f>Data!BE104</f>
        <v>i</v>
      </c>
    </row>
    <row r="133" spans="2:8" x14ac:dyDescent="0.25">
      <c r="B133" s="13" t="str">
        <f>Data!BB105</f>
        <v>Herefordshire Council</v>
      </c>
      <c r="F133" s="13">
        <f>Data!BC105</f>
        <v>12.8</v>
      </c>
      <c r="G133" s="44">
        <f>Data!BD105</f>
        <v>-2.5999999999999996</v>
      </c>
      <c r="H133" s="45" t="str">
        <f>Data!BE105</f>
        <v>i</v>
      </c>
    </row>
    <row r="134" spans="2:8" x14ac:dyDescent="0.25">
      <c r="B134" s="13" t="str">
        <f>Data!BB106</f>
        <v>Bedford Borough Council</v>
      </c>
      <c r="F134" s="13">
        <f>Data!BC106</f>
        <v>12.8</v>
      </c>
      <c r="G134" s="44">
        <f>Data!BD106</f>
        <v>-2.2999999999999989</v>
      </c>
      <c r="H134" s="45" t="str">
        <f>Data!BE106</f>
        <v>i</v>
      </c>
    </row>
    <row r="135" spans="2:8" x14ac:dyDescent="0.25">
      <c r="B135" s="13" t="str">
        <f>Data!BB107</f>
        <v>Walsall Council</v>
      </c>
      <c r="F135" s="13">
        <f>Data!BC107</f>
        <v>12.7</v>
      </c>
      <c r="G135" s="44">
        <f>Data!BD107</f>
        <v>3.5</v>
      </c>
      <c r="H135" s="45" t="str">
        <f>Data!BE107</f>
        <v>h</v>
      </c>
    </row>
    <row r="136" spans="2:8" x14ac:dyDescent="0.25">
      <c r="B136" s="13" t="str">
        <f>Data!BB108</f>
        <v>Cheshire East Council</v>
      </c>
      <c r="F136" s="13">
        <f>Data!BC108</f>
        <v>12.7</v>
      </c>
      <c r="G136" s="44">
        <f>Data!BD108</f>
        <v>-0.70000000000000107</v>
      </c>
      <c r="H136" s="45" t="str">
        <f>Data!BE108</f>
        <v>i</v>
      </c>
    </row>
    <row r="137" spans="2:8" x14ac:dyDescent="0.25">
      <c r="B137" s="13" t="str">
        <f>Data!BB109</f>
        <v>Sandwell Metropolitan Borough Council</v>
      </c>
      <c r="F137" s="13">
        <f>Data!BC109</f>
        <v>12.6</v>
      </c>
      <c r="G137" s="44">
        <f>Data!BD109</f>
        <v>0</v>
      </c>
      <c r="H137" s="45" t="str">
        <f>Data!BE109</f>
        <v/>
      </c>
    </row>
    <row r="138" spans="2:8" x14ac:dyDescent="0.25">
      <c r="B138" s="13" t="str">
        <f>Data!BB110</f>
        <v>Luton Borough Council</v>
      </c>
      <c r="F138" s="13">
        <f>Data!BC110</f>
        <v>12.6</v>
      </c>
      <c r="G138" s="44">
        <f>Data!BD110</f>
        <v>-0.70000000000000107</v>
      </c>
      <c r="H138" s="45" t="str">
        <f>Data!BE110</f>
        <v>i</v>
      </c>
    </row>
    <row r="139" spans="2:8" x14ac:dyDescent="0.25">
      <c r="B139" s="13" t="str">
        <f>Data!BB111</f>
        <v>Welwyn Hatfield Council</v>
      </c>
      <c r="F139" s="13">
        <f>Data!BC111</f>
        <v>12.5</v>
      </c>
      <c r="G139" s="44">
        <f>Data!BD111</f>
        <v>9.5</v>
      </c>
      <c r="H139" s="45" t="str">
        <f>Data!BE111</f>
        <v>h</v>
      </c>
    </row>
    <row r="140" spans="2:8" x14ac:dyDescent="0.25">
      <c r="B140" s="13" t="str">
        <f>Data!BB112</f>
        <v>Lancaster City Council</v>
      </c>
      <c r="F140" s="13">
        <f>Data!BC112</f>
        <v>12.5</v>
      </c>
      <c r="G140" s="44">
        <f>Data!BD112</f>
        <v>-2.5</v>
      </c>
      <c r="H140" s="45" t="str">
        <f>Data!BE112</f>
        <v>i</v>
      </c>
    </row>
    <row r="141" spans="2:8" x14ac:dyDescent="0.25">
      <c r="B141" s="13" t="str">
        <f>Data!BB113</f>
        <v>Sussex Police</v>
      </c>
      <c r="F141" s="13">
        <f>Data!BC113</f>
        <v>12.4</v>
      </c>
      <c r="G141" s="44">
        <f>Data!BD113</f>
        <v>-2.5999999999999996</v>
      </c>
      <c r="H141" s="45" t="str">
        <f>Data!BE113</f>
        <v>i</v>
      </c>
    </row>
    <row r="142" spans="2:8" x14ac:dyDescent="0.25">
      <c r="B142" s="13" t="str">
        <f>Data!BB114</f>
        <v>Gateshead Council</v>
      </c>
      <c r="F142" s="13">
        <f>Data!BC114</f>
        <v>12.1</v>
      </c>
      <c r="G142" s="44">
        <f>Data!BD114</f>
        <v>0.59999999999999964</v>
      </c>
      <c r="H142" s="45" t="str">
        <f>Data!BE114</f>
        <v>h</v>
      </c>
    </row>
    <row r="143" spans="2:8" x14ac:dyDescent="0.25">
      <c r="B143" s="13" t="str">
        <f>Data!BB115</f>
        <v>Hastings Borough Council</v>
      </c>
      <c r="F143" s="13">
        <f>Data!BC115</f>
        <v>12</v>
      </c>
      <c r="G143" s="44">
        <f>Data!BD115</f>
        <v>2.6999999999999993</v>
      </c>
      <c r="H143" s="45" t="str">
        <f>Data!BE115</f>
        <v>h</v>
      </c>
    </row>
    <row r="144" spans="2:8" x14ac:dyDescent="0.25">
      <c r="B144" s="13" t="str">
        <f>Data!BB116</f>
        <v>Gloucester City Council</v>
      </c>
      <c r="F144" s="13">
        <f>Data!BC116</f>
        <v>12</v>
      </c>
      <c r="G144" s="44">
        <f>Data!BD116</f>
        <v>2.4000000000000004</v>
      </c>
      <c r="H144" s="45" t="str">
        <f>Data!BE116</f>
        <v>h</v>
      </c>
    </row>
    <row r="145" spans="2:8" x14ac:dyDescent="0.25">
      <c r="B145" s="13" t="str">
        <f>Data!BB117</f>
        <v>East Hertfordshire Council</v>
      </c>
      <c r="F145" s="13">
        <f>Data!BC117</f>
        <v>12</v>
      </c>
      <c r="G145" s="44">
        <f>Data!BD117</f>
        <v>-5</v>
      </c>
      <c r="H145" s="45" t="str">
        <f>Data!BE117</f>
        <v>i</v>
      </c>
    </row>
    <row r="146" spans="2:8" x14ac:dyDescent="0.25">
      <c r="B146" s="13" t="str">
        <f>Data!BB118</f>
        <v>North Yorkshire County Council</v>
      </c>
      <c r="F146" s="13">
        <f>Data!BC118</f>
        <v>11.8</v>
      </c>
      <c r="G146" s="44">
        <f>Data!BD118</f>
        <v>0</v>
      </c>
      <c r="H146" s="45" t="str">
        <f>Data!BE118</f>
        <v/>
      </c>
    </row>
    <row r="147" spans="2:8" x14ac:dyDescent="0.25">
      <c r="B147" s="13" t="str">
        <f>Data!BB119</f>
        <v>Gloucestershire County Council</v>
      </c>
      <c r="F147" s="13">
        <f>Data!BC119</f>
        <v>11.8</v>
      </c>
      <c r="G147" s="44">
        <f>Data!BD119</f>
        <v>-0.79999999999999893</v>
      </c>
      <c r="H147" s="45" t="str">
        <f>Data!BE119</f>
        <v>i</v>
      </c>
    </row>
    <row r="148" spans="2:8" x14ac:dyDescent="0.25">
      <c r="B148" s="13" t="str">
        <f>Data!BB120</f>
        <v>Buckinghamshire &amp; Milton Keynes Fire Authority</v>
      </c>
      <c r="F148" s="13">
        <f>Data!BC120</f>
        <v>11.8</v>
      </c>
      <c r="G148" s="44">
        <f>Data!BD120</f>
        <v>1.2000000000000011</v>
      </c>
      <c r="H148" s="45" t="str">
        <f>Data!BE120</f>
        <v>h</v>
      </c>
    </row>
    <row r="149" spans="2:8" x14ac:dyDescent="0.25">
      <c r="B149" s="13" t="str">
        <f>Data!BB121</f>
        <v>South Kesteven District Council</v>
      </c>
      <c r="F149" s="13">
        <f>Data!BC121</f>
        <v>11.7</v>
      </c>
      <c r="G149" s="44">
        <f>Data!BD121</f>
        <v>-8.3000000000000007</v>
      </c>
      <c r="H149" s="45" t="str">
        <f>Data!BE121</f>
        <v>i</v>
      </c>
    </row>
    <row r="150" spans="2:8" x14ac:dyDescent="0.25">
      <c r="B150" s="13" t="str">
        <f>Data!BB122</f>
        <v>London Borough of Bromley Council</v>
      </c>
      <c r="F150" s="13">
        <f>Data!BC122</f>
        <v>11.7</v>
      </c>
      <c r="G150" s="44">
        <f>Data!BD122</f>
        <v>0</v>
      </c>
      <c r="H150" s="45" t="str">
        <f>Data!BE122</f>
        <v/>
      </c>
    </row>
    <row r="151" spans="2:8" x14ac:dyDescent="0.25">
      <c r="B151" s="13" t="str">
        <f>Data!BB123</f>
        <v>Kent County Council</v>
      </c>
      <c r="F151" s="13">
        <f>Data!BC123</f>
        <v>11.7</v>
      </c>
      <c r="G151" s="44">
        <f>Data!BD123</f>
        <v>-6.5</v>
      </c>
      <c r="H151" s="45" t="str">
        <f>Data!BE123</f>
        <v>i</v>
      </c>
    </row>
    <row r="152" spans="2:8" x14ac:dyDescent="0.25">
      <c r="B152" s="13" t="str">
        <f>Data!BB124</f>
        <v>Gloucestershire Constabulary</v>
      </c>
      <c r="F152" s="13">
        <f>Data!BC124</f>
        <v>11.7</v>
      </c>
      <c r="G152" s="44">
        <f>Data!BD124</f>
        <v>2.5999999999999996</v>
      </c>
      <c r="H152" s="45" t="str">
        <f>Data!BE124</f>
        <v>h</v>
      </c>
    </row>
    <row r="153" spans="2:8" x14ac:dyDescent="0.25">
      <c r="B153" s="13" t="str">
        <f>Data!BB125</f>
        <v>Waverley Borough Council</v>
      </c>
      <c r="F153" s="13">
        <f>Data!BC125</f>
        <v>11.5</v>
      </c>
      <c r="G153" s="44">
        <f>Data!BD125</f>
        <v>-2.0999999999999996</v>
      </c>
      <c r="H153" s="45" t="str">
        <f>Data!BE125</f>
        <v>i</v>
      </c>
    </row>
    <row r="154" spans="2:8" x14ac:dyDescent="0.25">
      <c r="B154" s="13" t="str">
        <f>Data!BB126</f>
        <v>Cambridgeshire Fire &amp; Rescue Service</v>
      </c>
      <c r="F154" s="13">
        <f>Data!BC126</f>
        <v>11.3</v>
      </c>
      <c r="G154" s="44">
        <f>Data!BD126</f>
        <v>-2.5999999999999996</v>
      </c>
      <c r="H154" s="45" t="str">
        <f>Data!BE126</f>
        <v>i</v>
      </c>
    </row>
    <row r="155" spans="2:8" x14ac:dyDescent="0.25">
      <c r="B155" s="13" t="str">
        <f>Data!BB127</f>
        <v>Mid Sussex District Council</v>
      </c>
      <c r="F155" s="13">
        <f>Data!BC127</f>
        <v>11.2</v>
      </c>
      <c r="G155" s="44">
        <f>Data!BD127</f>
        <v>1.2999999999999989</v>
      </c>
      <c r="H155" s="45" t="str">
        <f>Data!BE127</f>
        <v>h</v>
      </c>
    </row>
    <row r="156" spans="2:8" x14ac:dyDescent="0.25">
      <c r="B156" s="13" t="str">
        <f>Data!BB128</f>
        <v>Winchester City Council</v>
      </c>
      <c r="F156" s="13">
        <f>Data!BC128</f>
        <v>11.1</v>
      </c>
      <c r="G156" s="44">
        <f>Data!BD128</f>
        <v>3.8</v>
      </c>
      <c r="H156" s="45" t="str">
        <f>Data!BE128</f>
        <v>h</v>
      </c>
    </row>
    <row r="157" spans="2:8" x14ac:dyDescent="0.25">
      <c r="B157" s="13" t="str">
        <f>Data!BB129</f>
        <v>North Wales Fire and Rescue Service</v>
      </c>
      <c r="F157" s="13">
        <f>Data!BC129</f>
        <v>11.1</v>
      </c>
      <c r="G157" s="44">
        <f>Data!BD129</f>
        <v>1.1999999999999993</v>
      </c>
      <c r="H157" s="45" t="str">
        <f>Data!BE129</f>
        <v>h</v>
      </c>
    </row>
    <row r="158" spans="2:8" x14ac:dyDescent="0.25">
      <c r="B158" s="13" t="str">
        <f>Data!BB130</f>
        <v>Mansfield District Council</v>
      </c>
      <c r="F158" s="13">
        <f>Data!BC130</f>
        <v>11.1</v>
      </c>
      <c r="G158" s="44">
        <f>Data!BD130</f>
        <v>2.5</v>
      </c>
      <c r="H158" s="45" t="str">
        <f>Data!BE130</f>
        <v>h</v>
      </c>
    </row>
    <row r="159" spans="2:8" x14ac:dyDescent="0.25">
      <c r="B159" s="13" t="str">
        <f>Data!BB131</f>
        <v>London Borough Of Sutton</v>
      </c>
      <c r="F159" s="13">
        <f>Data!BC131</f>
        <v>11.1</v>
      </c>
      <c r="G159" s="44">
        <f>Data!BD131</f>
        <v>11.5</v>
      </c>
      <c r="H159" s="45" t="str">
        <f>Data!BE131</f>
        <v>h</v>
      </c>
    </row>
    <row r="160" spans="2:8" x14ac:dyDescent="0.25">
      <c r="B160" s="13" t="str">
        <f>Data!BB132</f>
        <v>Lincolnshire Police</v>
      </c>
      <c r="F160" s="13">
        <f>Data!BC132</f>
        <v>11.1</v>
      </c>
      <c r="G160" s="44">
        <f>Data!BD132</f>
        <v>3.5</v>
      </c>
      <c r="H160" s="45" t="str">
        <f>Data!BE132</f>
        <v>h</v>
      </c>
    </row>
    <row r="161" spans="2:8" x14ac:dyDescent="0.25">
      <c r="B161" s="13" t="str">
        <f>Data!BB133</f>
        <v>Cornwall Council</v>
      </c>
      <c r="F161" s="13">
        <f>Data!BC133</f>
        <v>11.1</v>
      </c>
      <c r="G161" s="44">
        <f>Data!BD133</f>
        <v>-3.8000000000000007</v>
      </c>
      <c r="H161" s="45" t="str">
        <f>Data!BE133</f>
        <v>i</v>
      </c>
    </row>
    <row r="162" spans="2:8" x14ac:dyDescent="0.25">
      <c r="B162" s="13" t="str">
        <f>Data!BB134</f>
        <v>City Of Bradford Metropolitan District Council</v>
      </c>
      <c r="F162" s="13">
        <f>Data!BC134</f>
        <v>11.1</v>
      </c>
      <c r="G162" s="44">
        <f>Data!BD134</f>
        <v>0</v>
      </c>
      <c r="H162" s="45" t="str">
        <f>Data!BE134</f>
        <v/>
      </c>
    </row>
    <row r="163" spans="2:8" x14ac:dyDescent="0.25">
      <c r="B163" s="13" t="str">
        <f>Data!BB135</f>
        <v>West Midlands Police</v>
      </c>
      <c r="F163" s="13">
        <f>Data!BC135</f>
        <v>11</v>
      </c>
      <c r="G163" s="44">
        <f>Data!BD135</f>
        <v>3</v>
      </c>
      <c r="H163" s="45" t="str">
        <f>Data!BE135</f>
        <v>h</v>
      </c>
    </row>
    <row r="164" spans="2:8" x14ac:dyDescent="0.25">
      <c r="B164" s="13" t="str">
        <f>Data!BB136</f>
        <v>Tandridge District Council</v>
      </c>
      <c r="F164" s="13">
        <f>Data!BC136</f>
        <v>11</v>
      </c>
      <c r="G164" s="44">
        <f>Data!BD136</f>
        <v>-3.6999999999999993</v>
      </c>
      <c r="H164" s="45" t="str">
        <f>Data!BE136</f>
        <v>i</v>
      </c>
    </row>
    <row r="165" spans="2:8" x14ac:dyDescent="0.25">
      <c r="B165" s="13" t="str">
        <f>Data!BB137</f>
        <v>Wirral Council</v>
      </c>
      <c r="F165" s="13">
        <f>Data!BC137</f>
        <v>10.9</v>
      </c>
      <c r="G165" s="44">
        <f>Data!BD137</f>
        <v>6.1000000000000005</v>
      </c>
      <c r="H165" s="45" t="str">
        <f>Data!BE137</f>
        <v>h</v>
      </c>
    </row>
    <row r="166" spans="2:8" x14ac:dyDescent="0.25">
      <c r="B166" s="13" t="str">
        <f>Data!BB138</f>
        <v>Warwick District Council</v>
      </c>
      <c r="F166" s="13">
        <f>Data!BC138</f>
        <v>10.9</v>
      </c>
      <c r="G166" s="44">
        <f>Data!BD138</f>
        <v>4.5</v>
      </c>
      <c r="H166" s="45" t="str">
        <f>Data!BE138</f>
        <v>h</v>
      </c>
    </row>
    <row r="167" spans="2:8" x14ac:dyDescent="0.25">
      <c r="B167" s="13" t="str">
        <f>Data!BB139</f>
        <v>Stockton-On-Tees Borough Council</v>
      </c>
      <c r="F167" s="13">
        <f>Data!BC139</f>
        <v>10.9</v>
      </c>
      <c r="G167" s="44">
        <f>Data!BD139</f>
        <v>-1.6999999999999993</v>
      </c>
      <c r="H167" s="45" t="str">
        <f>Data!BE139</f>
        <v>i</v>
      </c>
    </row>
    <row r="168" spans="2:8" x14ac:dyDescent="0.25">
      <c r="B168" s="13" t="str">
        <f>Data!BB140</f>
        <v>Canterbury City Council</v>
      </c>
      <c r="F168" s="13">
        <f>Data!BC140</f>
        <v>10.9</v>
      </c>
      <c r="G168" s="44">
        <f>Data!BD140</f>
        <v>-0.90000000000000036</v>
      </c>
      <c r="H168" s="45" t="str">
        <f>Data!BE140</f>
        <v>i</v>
      </c>
    </row>
    <row r="169" spans="2:8" x14ac:dyDescent="0.25">
      <c r="B169" s="13" t="str">
        <f>Data!BB141</f>
        <v>Leeds City Council</v>
      </c>
      <c r="F169" s="13">
        <f>Data!BC141</f>
        <v>10.8</v>
      </c>
      <c r="G169" s="44">
        <f>Data!BD141</f>
        <v>-2.2999999999999989</v>
      </c>
      <c r="H169" s="45" t="str">
        <f>Data!BE141</f>
        <v>i</v>
      </c>
    </row>
    <row r="170" spans="2:8" x14ac:dyDescent="0.25">
      <c r="B170" s="13" t="str">
        <f>Data!BB142</f>
        <v>Bolton Metropolitan Borough Council</v>
      </c>
      <c r="F170" s="13">
        <f>Data!BC142</f>
        <v>10.7</v>
      </c>
      <c r="G170" s="44">
        <f>Data!BD142</f>
        <v>0</v>
      </c>
      <c r="H170" s="45" t="str">
        <f>Data!BE142</f>
        <v/>
      </c>
    </row>
    <row r="171" spans="2:8" x14ac:dyDescent="0.25">
      <c r="B171" s="13" t="str">
        <f>Data!BB143</f>
        <v>Medway Council</v>
      </c>
      <c r="F171" s="13">
        <f>Data!BC143</f>
        <v>10.4</v>
      </c>
      <c r="G171" s="44">
        <f>Data!BD143</f>
        <v>1</v>
      </c>
      <c r="H171" s="45" t="str">
        <f>Data!BE143</f>
        <v>h</v>
      </c>
    </row>
    <row r="172" spans="2:8" x14ac:dyDescent="0.25">
      <c r="B172" s="13" t="str">
        <f>Data!BB144</f>
        <v>South Yorkshire Fire&amp; Rescue</v>
      </c>
      <c r="F172" s="13">
        <f>Data!BC144</f>
        <v>10.3</v>
      </c>
      <c r="G172" s="44">
        <f>Data!BD144</f>
        <v>3.3000000000000007</v>
      </c>
      <c r="H172" s="45" t="str">
        <f>Data!BE144</f>
        <v>h</v>
      </c>
    </row>
    <row r="173" spans="2:8" x14ac:dyDescent="0.25">
      <c r="B173" s="13" t="str">
        <f>Data!BB145</f>
        <v>Tyne &amp; Wear Fire and Rescue Service</v>
      </c>
      <c r="F173" s="13">
        <f>Data!BC145</f>
        <v>10.199999999999999</v>
      </c>
      <c r="G173" s="44">
        <f>Data!BD145</f>
        <v>9.9999999999999645E-2</v>
      </c>
      <c r="H173" s="45" t="str">
        <f>Data!BE145</f>
        <v>h</v>
      </c>
    </row>
    <row r="174" spans="2:8" x14ac:dyDescent="0.25">
      <c r="B174" s="13" t="str">
        <f>Data!BB146</f>
        <v>Milton Keynes Council</v>
      </c>
      <c r="F174" s="13">
        <f>Data!BC146</f>
        <v>10</v>
      </c>
      <c r="G174" s="44">
        <f>Data!BD146</f>
        <v>-5</v>
      </c>
      <c r="H174" s="45" t="str">
        <f>Data!BE146</f>
        <v>i</v>
      </c>
    </row>
    <row r="175" spans="2:8" x14ac:dyDescent="0.25">
      <c r="B175" s="13" t="str">
        <f>Data!BB147</f>
        <v>Wychavon District Council</v>
      </c>
      <c r="F175" s="13">
        <f>Data!BC147</f>
        <v>9.9</v>
      </c>
      <c r="G175" s="44">
        <f>Data!BD147</f>
        <v>-3.7999999999999989</v>
      </c>
      <c r="H175" s="45" t="str">
        <f>Data!BE147</f>
        <v>i</v>
      </c>
    </row>
    <row r="176" spans="2:8" x14ac:dyDescent="0.25">
      <c r="B176" s="13" t="str">
        <f>Data!BB148</f>
        <v>Norfolk County Council</v>
      </c>
      <c r="F176" s="13">
        <f>Data!BC148</f>
        <v>9.8000000000000007</v>
      </c>
      <c r="G176" s="44">
        <f>Data!BD148</f>
        <v>0.10000000000000142</v>
      </c>
      <c r="H176" s="45" t="str">
        <f>Data!BE148</f>
        <v>h</v>
      </c>
    </row>
    <row r="177" spans="2:8" x14ac:dyDescent="0.25">
      <c r="B177" s="13" t="str">
        <f>Data!BB149</f>
        <v>Manchester City Council</v>
      </c>
      <c r="F177" s="13">
        <f>Data!BC149</f>
        <v>9.8000000000000007</v>
      </c>
      <c r="G177" s="44">
        <f>Data!BD149</f>
        <v>1</v>
      </c>
      <c r="H177" s="45" t="str">
        <f>Data!BE149</f>
        <v>h</v>
      </c>
    </row>
    <row r="178" spans="2:8" x14ac:dyDescent="0.25">
      <c r="B178" s="13" t="str">
        <f>Data!BB150</f>
        <v>West Sussex County Council</v>
      </c>
      <c r="F178" s="13">
        <f>Data!BC150</f>
        <v>9.6999999999999993</v>
      </c>
      <c r="G178" s="44">
        <f>Data!BD150</f>
        <v>-0.10000000000000142</v>
      </c>
      <c r="H178" s="45" t="str">
        <f>Data!BE150</f>
        <v>i</v>
      </c>
    </row>
    <row r="179" spans="2:8" x14ac:dyDescent="0.25">
      <c r="B179" s="13" t="str">
        <f>Data!BB151</f>
        <v>Metropolitan Police Service</v>
      </c>
      <c r="F179" s="13">
        <f>Data!BC151</f>
        <v>9.6999999999999993</v>
      </c>
      <c r="G179" s="44">
        <f>Data!BD151</f>
        <v>-2.8000000000000007</v>
      </c>
      <c r="H179" s="45" t="str">
        <f>Data!BE151</f>
        <v>i</v>
      </c>
    </row>
    <row r="180" spans="2:8" x14ac:dyDescent="0.25">
      <c r="B180" s="13" t="str">
        <f>Data!BB152</f>
        <v>Knowsley Metropolitan Borough Council</v>
      </c>
      <c r="F180" s="13">
        <f>Data!BC152</f>
        <v>9.6</v>
      </c>
      <c r="G180" s="44">
        <f>Data!BD152</f>
        <v>-2</v>
      </c>
      <c r="H180" s="45" t="str">
        <f>Data!BE152</f>
        <v>i</v>
      </c>
    </row>
    <row r="181" spans="2:8" x14ac:dyDescent="0.25">
      <c r="B181" s="13" t="str">
        <f>Data!BB153</f>
        <v>Barnsley Metropolitan Borough Council</v>
      </c>
      <c r="F181" s="13">
        <f>Data!BC153</f>
        <v>9.6</v>
      </c>
      <c r="G181" s="44">
        <f>Data!BD153</f>
        <v>-2.8000000000000007</v>
      </c>
      <c r="H181" s="45" t="str">
        <f>Data!BE153</f>
        <v>i</v>
      </c>
    </row>
    <row r="182" spans="2:8" x14ac:dyDescent="0.25">
      <c r="B182" s="13" t="str">
        <f>Data!BB154</f>
        <v>Liverpool City Council</v>
      </c>
      <c r="F182" s="13">
        <f>Data!BC154</f>
        <v>9.4</v>
      </c>
      <c r="G182" s="44">
        <f>Data!BD154</f>
        <v>-0.29999999999999893</v>
      </c>
      <c r="H182" s="45" t="str">
        <f>Data!BE154</f>
        <v>i</v>
      </c>
    </row>
    <row r="183" spans="2:8" x14ac:dyDescent="0.25">
      <c r="B183" s="13" t="str">
        <f>Data!BB155</f>
        <v>Worcestershire County Council</v>
      </c>
      <c r="F183" s="13">
        <f>Data!BC155</f>
        <v>9.3000000000000007</v>
      </c>
      <c r="G183" s="44">
        <f>Data!BD155</f>
        <v>0.10000000000000142</v>
      </c>
      <c r="H183" s="45" t="str">
        <f>Data!BE155</f>
        <v>h</v>
      </c>
    </row>
    <row r="184" spans="2:8" x14ac:dyDescent="0.25">
      <c r="B184" s="13" t="str">
        <f>Data!BB156</f>
        <v>Thurrock Borough Council</v>
      </c>
      <c r="F184" s="13">
        <f>Data!BC156</f>
        <v>9.3000000000000007</v>
      </c>
      <c r="G184" s="44">
        <f>Data!BD156</f>
        <v>-4.3999999999999986</v>
      </c>
      <c r="H184" s="45" t="str">
        <f>Data!BE156</f>
        <v>i</v>
      </c>
    </row>
    <row r="185" spans="2:8" x14ac:dyDescent="0.25">
      <c r="B185" s="13" t="str">
        <f>Data!BB157</f>
        <v>Selby District Council</v>
      </c>
      <c r="F185" s="13">
        <f>Data!BC157</f>
        <v>9.1999999999999993</v>
      </c>
      <c r="G185" s="44">
        <f>Data!BD157</f>
        <v>-5.1000000000000014</v>
      </c>
      <c r="H185" s="45" t="str">
        <f>Data!BE157</f>
        <v>i</v>
      </c>
    </row>
    <row r="186" spans="2:8" x14ac:dyDescent="0.25">
      <c r="B186" s="13" t="str">
        <f>Data!BB158</f>
        <v>Royal Borough of Windsor &amp; Maidenhead Council</v>
      </c>
      <c r="F186" s="13">
        <f>Data!BC158</f>
        <v>9.1</v>
      </c>
      <c r="G186" s="44">
        <f>Data!BD158</f>
        <v>-1.0999999999999996</v>
      </c>
      <c r="H186" s="45" t="str">
        <f>Data!BE158</f>
        <v>i</v>
      </c>
    </row>
    <row r="187" spans="2:8" x14ac:dyDescent="0.25">
      <c r="B187" s="13" t="str">
        <f>Data!BB159</f>
        <v>London Borough of Bexley</v>
      </c>
      <c r="F187" s="13">
        <f>Data!BC159</f>
        <v>9.1</v>
      </c>
      <c r="G187" s="44">
        <f>Data!BD159</f>
        <v>-0.80000000000000071</v>
      </c>
      <c r="H187" s="45" t="str">
        <f>Data!BE159</f>
        <v>i</v>
      </c>
    </row>
    <row r="188" spans="2:8" x14ac:dyDescent="0.25">
      <c r="B188" s="13" t="str">
        <f>Data!BB160</f>
        <v>Redditch Borough Council</v>
      </c>
      <c r="F188" s="13">
        <f>Data!BC160</f>
        <v>9</v>
      </c>
      <c r="G188" s="44">
        <f>Data!BD160</f>
        <v>5.8</v>
      </c>
      <c r="H188" s="45" t="str">
        <f>Data!BE160</f>
        <v>h</v>
      </c>
    </row>
    <row r="189" spans="2:8" x14ac:dyDescent="0.25">
      <c r="B189" s="13" t="str">
        <f>Data!BB161</f>
        <v>Leicestershire County Council</v>
      </c>
      <c r="F189" s="13">
        <f>Data!BC161</f>
        <v>9</v>
      </c>
      <c r="G189" s="44">
        <f>Data!BD161</f>
        <v>-11</v>
      </c>
      <c r="H189" s="45" t="str">
        <f>Data!BE161</f>
        <v>i</v>
      </c>
    </row>
    <row r="190" spans="2:8" x14ac:dyDescent="0.25">
      <c r="B190" s="13" t="str">
        <f>Data!BB162</f>
        <v>Halton Borough Council</v>
      </c>
      <c r="F190" s="13">
        <f>Data!BC162</f>
        <v>9</v>
      </c>
      <c r="G190" s="44">
        <f>Data!BD162</f>
        <v>8.5</v>
      </c>
      <c r="H190" s="45" t="str">
        <f>Data!BE162</f>
        <v>h</v>
      </c>
    </row>
    <row r="191" spans="2:8" x14ac:dyDescent="0.25">
      <c r="B191" s="13" t="str">
        <f>Data!BB163</f>
        <v>Birmingham City Council</v>
      </c>
      <c r="F191" s="13">
        <f>Data!BC163</f>
        <v>9</v>
      </c>
      <c r="G191" s="44">
        <f>Data!BD163</f>
        <v>-0.19999999999999929</v>
      </c>
      <c r="H191" s="45" t="str">
        <f>Data!BE163</f>
        <v>i</v>
      </c>
    </row>
    <row r="192" spans="2:8" x14ac:dyDescent="0.25">
      <c r="B192" s="13" t="str">
        <f>Data!BB164</f>
        <v>Bristol City Council</v>
      </c>
      <c r="F192" s="13">
        <f>Data!BC164</f>
        <v>8.9</v>
      </c>
      <c r="G192" s="44">
        <f>Data!BD164</f>
        <v>-4.5999999999999996</v>
      </c>
      <c r="H192" s="45" t="str">
        <f>Data!BE164</f>
        <v>i</v>
      </c>
    </row>
    <row r="193" spans="2:8" x14ac:dyDescent="0.25">
      <c r="B193" s="13" t="str">
        <f>Data!BB165</f>
        <v>Northeast Derbyshire Council</v>
      </c>
      <c r="F193" s="13">
        <f>Data!BC165</f>
        <v>8.8000000000000007</v>
      </c>
      <c r="G193" s="44">
        <f>Data!BD165</f>
        <v>0</v>
      </c>
      <c r="H193" s="45" t="str">
        <f>Data!BE165</f>
        <v/>
      </c>
    </row>
    <row r="194" spans="2:8" x14ac:dyDescent="0.25">
      <c r="B194" s="13" t="str">
        <f>Data!BB166</f>
        <v>Essex County Fire &amp; Rescue Service</v>
      </c>
      <c r="F194" s="13">
        <f>Data!BC166</f>
        <v>8.8000000000000007</v>
      </c>
      <c r="G194" s="44">
        <f>Data!BD166</f>
        <v>-3.7999999999999989</v>
      </c>
      <c r="H194" s="45" t="str">
        <f>Data!BE166</f>
        <v>i</v>
      </c>
    </row>
    <row r="195" spans="2:8" x14ac:dyDescent="0.25">
      <c r="B195" s="13" t="str">
        <f>Data!BB167</f>
        <v>Dover District Council</v>
      </c>
      <c r="F195" s="13">
        <f>Data!BC167</f>
        <v>8.6999999999999993</v>
      </c>
      <c r="G195" s="44">
        <f>Data!BD167</f>
        <v>0</v>
      </c>
      <c r="H195" s="45" t="str">
        <f>Data!BE167</f>
        <v/>
      </c>
    </row>
    <row r="196" spans="2:8" x14ac:dyDescent="0.25">
      <c r="B196" s="13" t="str">
        <f>Data!BB168</f>
        <v>Westminster City Council</v>
      </c>
      <c r="F196" s="13">
        <f>Data!BC168</f>
        <v>8.5</v>
      </c>
      <c r="G196" s="44">
        <f>Data!BD168</f>
        <v>3.0999999999999996</v>
      </c>
      <c r="H196" s="45" t="str">
        <f>Data!BE168</f>
        <v>h</v>
      </c>
    </row>
    <row r="197" spans="2:8" x14ac:dyDescent="0.25">
      <c r="B197" s="13" t="str">
        <f>Data!BB169</f>
        <v>Sheffield City Council HQ</v>
      </c>
      <c r="F197" s="13">
        <f>Data!BC169</f>
        <v>8.4</v>
      </c>
      <c r="G197" s="44">
        <f>Data!BD169</f>
        <v>0</v>
      </c>
      <c r="H197" s="45" t="str">
        <f>Data!BE169</f>
        <v/>
      </c>
    </row>
    <row r="198" spans="2:8" x14ac:dyDescent="0.25">
      <c r="B198" s="13" t="str">
        <f>Data!BB170</f>
        <v>Wyre Council</v>
      </c>
      <c r="F198" s="13">
        <f>Data!BC170</f>
        <v>8.3000000000000007</v>
      </c>
      <c r="G198" s="44">
        <f>Data!BD170</f>
        <v>6.7000000000000011</v>
      </c>
      <c r="H198" s="45" t="str">
        <f>Data!BE170</f>
        <v>h</v>
      </c>
    </row>
    <row r="199" spans="2:8" x14ac:dyDescent="0.25">
      <c r="B199" s="13" t="str">
        <f>Data!BB171</f>
        <v>Tamworth Borough Council</v>
      </c>
      <c r="F199" s="13">
        <f>Data!BC171</f>
        <v>8.1999999999999993</v>
      </c>
      <c r="G199" s="44">
        <f>Data!BD171</f>
        <v>2.0999999999999996</v>
      </c>
      <c r="H199" s="45" t="str">
        <f>Data!BE171</f>
        <v>h</v>
      </c>
    </row>
    <row r="200" spans="2:8" x14ac:dyDescent="0.25">
      <c r="B200" s="13" t="str">
        <f>Data!BB172</f>
        <v>London Borough of Merton</v>
      </c>
      <c r="F200" s="13">
        <f>Data!BC172</f>
        <v>8.1999999999999993</v>
      </c>
      <c r="G200" s="44">
        <f>Data!BD172</f>
        <v>11.899999999999999</v>
      </c>
      <c r="H200" s="45" t="str">
        <f>Data!BE172</f>
        <v>h</v>
      </c>
    </row>
    <row r="201" spans="2:8" x14ac:dyDescent="0.25">
      <c r="B201" s="32" t="str">
        <f>Data!BB173</f>
        <v>Newham Council</v>
      </c>
      <c r="C201" s="31"/>
      <c r="D201" s="31"/>
      <c r="E201" s="31"/>
      <c r="F201" s="32">
        <f>Data!BC173</f>
        <v>8.1</v>
      </c>
      <c r="G201" s="44">
        <f>Data!BD173</f>
        <v>-1.3000000000000007</v>
      </c>
      <c r="H201" s="45" t="str">
        <f>Data!BE173</f>
        <v>i</v>
      </c>
    </row>
    <row r="202" spans="2:8" x14ac:dyDescent="0.25">
      <c r="B202" s="32" t="str">
        <f>Data!BB174</f>
        <v>Essex County Council</v>
      </c>
      <c r="C202" s="31"/>
      <c r="D202" s="31"/>
      <c r="E202" s="31"/>
      <c r="F202" s="32">
        <f>Data!BC174</f>
        <v>8.1</v>
      </c>
      <c r="G202" s="44">
        <f>Data!BD174</f>
        <v>-1.5999999999999996</v>
      </c>
      <c r="H202" s="45" t="str">
        <f>Data!BE174</f>
        <v>i</v>
      </c>
    </row>
    <row r="203" spans="2:8" x14ac:dyDescent="0.25">
      <c r="B203" s="32" t="str">
        <f>Data!BB175</f>
        <v>Shropshire &amp; Wrekin Fire Authority</v>
      </c>
      <c r="C203" s="31"/>
      <c r="D203" s="31"/>
      <c r="E203" s="31"/>
      <c r="F203" s="32">
        <f>Data!BC175</f>
        <v>8</v>
      </c>
      <c r="G203" s="44">
        <f>Data!BD175</f>
        <v>-3</v>
      </c>
      <c r="H203" s="45" t="str">
        <f>Data!BE175</f>
        <v>i</v>
      </c>
    </row>
    <row r="204" spans="2:8" x14ac:dyDescent="0.25">
      <c r="B204" s="32" t="str">
        <f>Data!BB176</f>
        <v>Northampton Borough Council</v>
      </c>
      <c r="C204" s="31"/>
      <c r="D204" s="31"/>
      <c r="E204" s="31"/>
      <c r="F204" s="32">
        <f>Data!BC176</f>
        <v>8</v>
      </c>
      <c r="G204" s="44">
        <f>Data!BD176</f>
        <v>-7</v>
      </c>
      <c r="H204" s="45" t="str">
        <f>Data!BE176</f>
        <v>i</v>
      </c>
    </row>
    <row r="205" spans="2:8" x14ac:dyDescent="0.25">
      <c r="B205" s="32" t="str">
        <f>Data!BB177</f>
        <v>Hartlepool Borough Council</v>
      </c>
      <c r="C205" s="31"/>
      <c r="D205" s="31"/>
      <c r="E205" s="31"/>
      <c r="F205" s="32">
        <f>Data!BC177</f>
        <v>7.9999999999999991</v>
      </c>
      <c r="G205" s="44">
        <f>Data!BD177</f>
        <v>-0.3000000000000016</v>
      </c>
      <c r="H205" s="45" t="str">
        <f>Data!BE177</f>
        <v>i</v>
      </c>
    </row>
    <row r="206" spans="2:8" x14ac:dyDescent="0.25">
      <c r="B206" s="32" t="str">
        <f>Data!BB178</f>
        <v>Dacorum Borough Council</v>
      </c>
      <c r="C206" s="31"/>
      <c r="D206" s="31"/>
      <c r="E206" s="31"/>
      <c r="F206" s="32">
        <f>Data!BC178</f>
        <v>8</v>
      </c>
      <c r="G206" s="44">
        <f>Data!BD178</f>
        <v>0</v>
      </c>
      <c r="H206" s="45" t="str">
        <f>Data!BE178</f>
        <v/>
      </c>
    </row>
    <row r="207" spans="2:8" x14ac:dyDescent="0.25">
      <c r="B207" s="32" t="str">
        <f>Data!BB179</f>
        <v>Southend-on-Sea Borough Council</v>
      </c>
      <c r="C207" s="31"/>
      <c r="D207" s="31"/>
      <c r="E207" s="31"/>
      <c r="F207" s="32">
        <f>Data!BC179</f>
        <v>7.7</v>
      </c>
      <c r="G207" s="44">
        <f>Data!BD179</f>
        <v>4.5</v>
      </c>
      <c r="H207" s="45" t="str">
        <f>Data!BE179</f>
        <v>h</v>
      </c>
    </row>
    <row r="208" spans="2:8" x14ac:dyDescent="0.25">
      <c r="B208" s="32" t="str">
        <f>Data!BB180</f>
        <v>Tunbridge Wells Borough Council</v>
      </c>
      <c r="C208" s="31"/>
      <c r="D208" s="31"/>
      <c r="E208" s="31"/>
      <c r="F208" s="32">
        <f>Data!BC180</f>
        <v>7.6</v>
      </c>
      <c r="G208" s="44">
        <f>Data!BD180</f>
        <v>-1.2000000000000011</v>
      </c>
      <c r="H208" s="45" t="str">
        <f>Data!BE180</f>
        <v>i</v>
      </c>
    </row>
    <row r="209" spans="2:8" x14ac:dyDescent="0.25">
      <c r="B209" s="32" t="str">
        <f>Data!BB181</f>
        <v>South Staffordshire Council</v>
      </c>
      <c r="C209" s="31"/>
      <c r="D209" s="31"/>
      <c r="E209" s="31"/>
      <c r="F209" s="32">
        <f>Data!BC181</f>
        <v>7.6</v>
      </c>
      <c r="G209" s="44">
        <f>Data!BD181</f>
        <v>-4.4000000000000004</v>
      </c>
      <c r="H209" s="45" t="str">
        <f>Data!BE181</f>
        <v>i</v>
      </c>
    </row>
    <row r="210" spans="2:8" x14ac:dyDescent="0.25">
      <c r="B210" s="32" t="str">
        <f>Data!BB182</f>
        <v>Royal Borough of Kensington and Chelsea</v>
      </c>
      <c r="C210" s="31"/>
      <c r="D210" s="31"/>
      <c r="E210" s="31"/>
      <c r="F210" s="32">
        <f>Data!BC182</f>
        <v>7.6</v>
      </c>
      <c r="G210" s="44">
        <f>Data!BD182</f>
        <v>-3.2000000000000011</v>
      </c>
      <c r="H210" s="45" t="str">
        <f>Data!BE182</f>
        <v>i</v>
      </c>
    </row>
    <row r="211" spans="2:8" x14ac:dyDescent="0.25">
      <c r="B211" s="32" t="str">
        <f>Data!BB183</f>
        <v>West Yorkshire Fire and Rescue Service</v>
      </c>
      <c r="C211" s="31"/>
      <c r="D211" s="31"/>
      <c r="E211" s="31"/>
      <c r="F211" s="32">
        <f>Data!BC183</f>
        <v>7.5</v>
      </c>
      <c r="G211" s="44">
        <f>Data!BD183</f>
        <v>-0.5</v>
      </c>
      <c r="H211" s="45" t="str">
        <f>Data!BE183</f>
        <v>i</v>
      </c>
    </row>
    <row r="212" spans="2:8" x14ac:dyDescent="0.25">
      <c r="B212" s="32" t="str">
        <f>Data!BB184</f>
        <v>Maidstone Borough Council</v>
      </c>
      <c r="C212" s="31"/>
      <c r="D212" s="31"/>
      <c r="E212" s="31"/>
      <c r="F212" s="32">
        <f>Data!BC184</f>
        <v>7.5</v>
      </c>
      <c r="G212" s="44">
        <f>Data!BD184</f>
        <v>2.5999999999999996</v>
      </c>
      <c r="H212" s="45" t="str">
        <f>Data!BE184</f>
        <v>h</v>
      </c>
    </row>
    <row r="213" spans="2:8" x14ac:dyDescent="0.25">
      <c r="B213" s="32" t="str">
        <f>Data!BB185</f>
        <v>East Sussex Council</v>
      </c>
      <c r="C213" s="31"/>
      <c r="D213" s="31"/>
      <c r="E213" s="31"/>
      <c r="F213" s="32">
        <f>Data!BC185</f>
        <v>7.1</v>
      </c>
      <c r="G213" s="44">
        <f>Data!BD185</f>
        <v>-0.10000000000000053</v>
      </c>
      <c r="H213" s="45" t="str">
        <f>Data!BE185</f>
        <v>i</v>
      </c>
    </row>
    <row r="214" spans="2:8" x14ac:dyDescent="0.25">
      <c r="B214" s="32" t="str">
        <f>Data!BB186</f>
        <v>Dorset &amp; Wiltshire Fire &amp; Rescue Service</v>
      </c>
      <c r="C214" s="31"/>
      <c r="D214" s="31"/>
      <c r="E214" s="31"/>
      <c r="F214" s="32">
        <f>Data!BC186</f>
        <v>7.1</v>
      </c>
      <c r="G214" s="44">
        <f>Data!BD186</f>
        <v>-4.8000000000000007</v>
      </c>
      <c r="H214" s="45" t="str">
        <f>Data!BE186</f>
        <v>i</v>
      </c>
    </row>
    <row r="215" spans="2:8" x14ac:dyDescent="0.25">
      <c r="B215" s="32" t="str">
        <f>Data!BB187</f>
        <v>Oldham Council</v>
      </c>
      <c r="C215" s="31"/>
      <c r="D215" s="31"/>
      <c r="E215" s="31"/>
      <c r="F215" s="32">
        <f>Data!BC187</f>
        <v>7</v>
      </c>
      <c r="G215" s="44">
        <f>Data!BD187</f>
        <v>-1</v>
      </c>
      <c r="H215" s="45" t="str">
        <f>Data!BE187</f>
        <v>i</v>
      </c>
    </row>
    <row r="216" spans="2:8" x14ac:dyDescent="0.25">
      <c r="B216" s="32" t="str">
        <f>Data!BB188</f>
        <v>Mole Valley District Council</v>
      </c>
      <c r="C216" s="31"/>
      <c r="D216" s="31"/>
      <c r="E216" s="31"/>
      <c r="F216" s="32">
        <f>Data!BC188</f>
        <v>6.8</v>
      </c>
      <c r="G216" s="44">
        <f>Data!BD188</f>
        <v>0.39999999999999947</v>
      </c>
      <c r="H216" s="45" t="str">
        <f>Data!BE188</f>
        <v>h</v>
      </c>
    </row>
    <row r="217" spans="2:8" x14ac:dyDescent="0.25">
      <c r="B217" s="32" t="str">
        <f>Data!BB189</f>
        <v>Brent Council</v>
      </c>
      <c r="C217" s="31"/>
      <c r="D217" s="31"/>
      <c r="E217" s="31"/>
      <c r="F217" s="32">
        <f>Data!BC189</f>
        <v>6.8</v>
      </c>
      <c r="G217" s="44">
        <f>Data!BD189</f>
        <v>0</v>
      </c>
      <c r="H217" s="45" t="str">
        <f>Data!BE189</f>
        <v/>
      </c>
    </row>
    <row r="218" spans="2:8" x14ac:dyDescent="0.25">
      <c r="B218" s="32" t="str">
        <f>Data!BB190</f>
        <v>Harlow District Council</v>
      </c>
      <c r="C218" s="31"/>
      <c r="D218" s="31"/>
      <c r="E218" s="31"/>
      <c r="F218" s="32">
        <f>Data!BC190</f>
        <v>6.7</v>
      </c>
      <c r="G218" s="44">
        <f>Data!BD190</f>
        <v>-2.2000000000000002</v>
      </c>
      <c r="H218" s="45" t="str">
        <f>Data!BE190</f>
        <v>i</v>
      </c>
    </row>
    <row r="219" spans="2:8" x14ac:dyDescent="0.25">
      <c r="B219" s="32" t="str">
        <f>Data!BB191</f>
        <v>Sedgemoor Disrict Council</v>
      </c>
      <c r="C219" s="31"/>
      <c r="D219" s="31"/>
      <c r="E219" s="31"/>
      <c r="F219" s="32">
        <f>Data!BC191</f>
        <v>6.6</v>
      </c>
      <c r="G219" s="44">
        <f>Data!BD191</f>
        <v>-6</v>
      </c>
      <c r="H219" s="45" t="str">
        <f>Data!BE191</f>
        <v>i</v>
      </c>
    </row>
    <row r="220" spans="2:8" x14ac:dyDescent="0.25">
      <c r="B220" s="32" t="str">
        <f>Data!BB192</f>
        <v>London Borough Of Tower Hamlets</v>
      </c>
      <c r="C220" s="31"/>
      <c r="D220" s="31"/>
      <c r="E220" s="31"/>
      <c r="F220" s="32">
        <f>Data!BC192</f>
        <v>6.5</v>
      </c>
      <c r="G220" s="44">
        <f>Data!BD192</f>
        <v>-0.29999999999999982</v>
      </c>
      <c r="H220" s="45" t="str">
        <f>Data!BE192</f>
        <v>i</v>
      </c>
    </row>
    <row r="221" spans="2:8" x14ac:dyDescent="0.25">
      <c r="B221" s="32" t="str">
        <f>Data!BB193</f>
        <v>Teignbridge District Council</v>
      </c>
      <c r="C221" s="31"/>
      <c r="D221" s="31"/>
      <c r="E221" s="31"/>
      <c r="F221" s="32">
        <f>Data!BC193</f>
        <v>6.4</v>
      </c>
      <c r="G221" s="44">
        <f>Data!BD193</f>
        <v>13.9</v>
      </c>
      <c r="H221" s="45" t="str">
        <f>Data!BE193</f>
        <v>h</v>
      </c>
    </row>
    <row r="222" spans="2:8" x14ac:dyDescent="0.25">
      <c r="B222" s="32" t="str">
        <f>Data!BB194</f>
        <v>South Somerset District Council</v>
      </c>
      <c r="C222" s="31"/>
      <c r="D222" s="31"/>
      <c r="E222" s="31"/>
      <c r="F222" s="32">
        <f>Data!BC194</f>
        <v>6.3</v>
      </c>
      <c r="G222" s="44">
        <f>Data!BD194</f>
        <v>-9.1000000000000014</v>
      </c>
      <c r="H222" s="45" t="str">
        <f>Data!BE194</f>
        <v>i</v>
      </c>
    </row>
    <row r="223" spans="2:8" x14ac:dyDescent="0.25">
      <c r="B223" s="32" t="str">
        <f>Data!BB195</f>
        <v>Nottinghamshire Fire and Rescue Service</v>
      </c>
      <c r="C223" s="31"/>
      <c r="D223" s="31"/>
      <c r="E223" s="31"/>
      <c r="F223" s="32">
        <f>Data!BC195</f>
        <v>6.3</v>
      </c>
      <c r="G223" s="44">
        <f>Data!BD195</f>
        <v>-5.6000000000000005</v>
      </c>
      <c r="H223" s="45" t="str">
        <f>Data!BE195</f>
        <v>i</v>
      </c>
    </row>
    <row r="224" spans="2:8" x14ac:dyDescent="0.25">
      <c r="B224" s="32" t="str">
        <f>Data!BB196</f>
        <v>Nottinghamshire Fire and Rescue Service</v>
      </c>
      <c r="C224" s="31"/>
      <c r="D224" s="31"/>
      <c r="E224" s="31"/>
      <c r="F224" s="32">
        <f>Data!BC196</f>
        <v>6.3</v>
      </c>
      <c r="G224" s="44">
        <f>Data!BD196</f>
        <v>-5.6000000000000005</v>
      </c>
      <c r="H224" s="45" t="str">
        <f>Data!BE196</f>
        <v>i</v>
      </c>
    </row>
    <row r="225" spans="2:8" x14ac:dyDescent="0.25">
      <c r="B225" s="32" t="str">
        <f>Data!BB197</f>
        <v>Darlington Borough Council</v>
      </c>
      <c r="C225" s="31"/>
      <c r="D225" s="31"/>
      <c r="E225" s="31"/>
      <c r="F225" s="32">
        <f>Data!BC197</f>
        <v>6.3</v>
      </c>
      <c r="G225" s="44">
        <f>Data!BD197</f>
        <v>-4.5000000000000009</v>
      </c>
      <c r="H225" s="45" t="str">
        <f>Data!BE197</f>
        <v>i</v>
      </c>
    </row>
    <row r="226" spans="2:8" x14ac:dyDescent="0.25">
      <c r="B226" s="32" t="str">
        <f>Data!BB198</f>
        <v>Wiltshire Council</v>
      </c>
      <c r="C226" s="31"/>
      <c r="D226" s="31"/>
      <c r="E226" s="31"/>
      <c r="F226" s="32">
        <f>Data!BC198</f>
        <v>6.2</v>
      </c>
      <c r="G226" s="44">
        <f>Data!BD198</f>
        <v>0.79999999999999982</v>
      </c>
      <c r="H226" s="45" t="str">
        <f>Data!BE198</f>
        <v>h</v>
      </c>
    </row>
    <row r="227" spans="2:8" x14ac:dyDescent="0.25">
      <c r="B227" s="32" t="str">
        <f>Data!BB199</f>
        <v>Southampton City Council</v>
      </c>
      <c r="C227" s="31"/>
      <c r="D227" s="31"/>
      <c r="E227" s="31"/>
      <c r="F227" s="32">
        <f>Data!BC199</f>
        <v>6.2</v>
      </c>
      <c r="G227" s="44">
        <f>Data!BD199</f>
        <v>1.5</v>
      </c>
      <c r="H227" s="45" t="str">
        <f>Data!BE199</f>
        <v>h</v>
      </c>
    </row>
    <row r="228" spans="2:8" x14ac:dyDescent="0.25">
      <c r="B228" s="32" t="str">
        <f>Data!BB200</f>
        <v>Newcastle City Council</v>
      </c>
      <c r="C228" s="31"/>
      <c r="D228" s="31"/>
      <c r="E228" s="31"/>
      <c r="F228" s="32">
        <f>Data!BC200</f>
        <v>6</v>
      </c>
      <c r="G228" s="44">
        <f>Data!BD200</f>
        <v>-0.70000000000000018</v>
      </c>
      <c r="H228" s="45" t="str">
        <f>Data!BE200</f>
        <v>i</v>
      </c>
    </row>
    <row r="229" spans="2:8" x14ac:dyDescent="0.25">
      <c r="B229" s="32" t="str">
        <f>Data!BB201</f>
        <v>Stevenage Borough Council</v>
      </c>
      <c r="C229" s="31"/>
      <c r="D229" s="31"/>
      <c r="E229" s="31"/>
      <c r="F229" s="32">
        <f>Data!BC201</f>
        <v>5.9</v>
      </c>
      <c r="G229" s="44">
        <f>Data!BD201</f>
        <v>-4</v>
      </c>
      <c r="H229" s="45" t="str">
        <f>Data!BE201</f>
        <v>i</v>
      </c>
    </row>
    <row r="230" spans="2:8" x14ac:dyDescent="0.25">
      <c r="B230" s="32" t="str">
        <f>Data!BB202</f>
        <v>Cambridge City Council</v>
      </c>
      <c r="C230" s="31"/>
      <c r="D230" s="31"/>
      <c r="E230" s="31"/>
      <c r="F230" s="32">
        <f>Data!BC202</f>
        <v>5.9</v>
      </c>
      <c r="G230" s="44">
        <f>Data!BD202</f>
        <v>-2.2999999999999989</v>
      </c>
      <c r="H230" s="45" t="str">
        <f>Data!BE202</f>
        <v>i</v>
      </c>
    </row>
    <row r="231" spans="2:8" x14ac:dyDescent="0.25">
      <c r="B231" s="32" t="str">
        <f>Data!BB203</f>
        <v>Burnley Borough Council</v>
      </c>
      <c r="C231" s="31"/>
      <c r="D231" s="31"/>
      <c r="E231" s="31"/>
      <c r="F231" s="32">
        <f>Data!BC203</f>
        <v>5.5</v>
      </c>
      <c r="G231" s="44">
        <f>Data!BD203</f>
        <v>-2.4000000000000004</v>
      </c>
      <c r="H231" s="45" t="str">
        <f>Data!BE203</f>
        <v>i</v>
      </c>
    </row>
    <row r="232" spans="2:8" x14ac:dyDescent="0.25">
      <c r="B232" s="32" t="str">
        <f>Data!BB204</f>
        <v>Rugby Borough Council</v>
      </c>
      <c r="C232" s="31"/>
      <c r="D232" s="31"/>
      <c r="E232" s="31"/>
      <c r="F232" s="32">
        <f>Data!BC204</f>
        <v>5.3</v>
      </c>
      <c r="G232" s="44">
        <f>Data!BD204</f>
        <v>0</v>
      </c>
      <c r="H232" s="45" t="str">
        <f>Data!BE204</f>
        <v/>
      </c>
    </row>
    <row r="233" spans="2:8" x14ac:dyDescent="0.25">
      <c r="B233" s="32" t="str">
        <f>Data!BB205</f>
        <v>Bedfordshire Fire &amp; Rescue Service</v>
      </c>
      <c r="C233" s="31"/>
      <c r="D233" s="31"/>
      <c r="E233" s="31"/>
      <c r="F233" s="32">
        <f>Data!BC205</f>
        <v>5.3</v>
      </c>
      <c r="G233" s="44">
        <f>Data!BD205</f>
        <v>-2.8999999999999995</v>
      </c>
      <c r="H233" s="45" t="str">
        <f>Data!BE205</f>
        <v>i</v>
      </c>
    </row>
    <row r="234" spans="2:8" x14ac:dyDescent="0.25">
      <c r="B234" s="32" t="str">
        <f>Data!BB206</f>
        <v>London Borough Of Hounslow</v>
      </c>
      <c r="C234" s="31"/>
      <c r="D234" s="31"/>
      <c r="E234" s="31"/>
      <c r="F234" s="32">
        <f>Data!BC206</f>
        <v>5.2</v>
      </c>
      <c r="G234" s="44">
        <f>Data!BD206</f>
        <v>-2.0999999999999996</v>
      </c>
      <c r="H234" s="45" t="str">
        <f>Data!BE206</f>
        <v>i</v>
      </c>
    </row>
    <row r="235" spans="2:8" x14ac:dyDescent="0.25">
      <c r="B235" s="32" t="str">
        <f>Data!BB207</f>
        <v>Bury Council</v>
      </c>
      <c r="C235" s="31"/>
      <c r="D235" s="31"/>
      <c r="E235" s="31"/>
      <c r="F235" s="32">
        <f>Data!BC207</f>
        <v>5.2</v>
      </c>
      <c r="G235" s="44">
        <f>Data!BD207</f>
        <v>-2.5</v>
      </c>
      <c r="H235" s="45" t="str">
        <f>Data!BE207</f>
        <v>i</v>
      </c>
    </row>
    <row r="236" spans="2:8" x14ac:dyDescent="0.25">
      <c r="B236" s="32" t="str">
        <f>Data!BB208</f>
        <v>Hampshire Fire &amp; Rescue Service</v>
      </c>
      <c r="C236" s="31"/>
      <c r="D236" s="31"/>
      <c r="E236" s="31"/>
      <c r="F236" s="32">
        <f>Data!BC208</f>
        <v>5.0999999999999996</v>
      </c>
      <c r="G236" s="44">
        <f>Data!BD208</f>
        <v>-1.1000000000000005</v>
      </c>
      <c r="H236" s="45" t="str">
        <f>Data!BE208</f>
        <v>i</v>
      </c>
    </row>
    <row r="237" spans="2:8" x14ac:dyDescent="0.25">
      <c r="B237" s="32" t="str">
        <f>Data!BB209</f>
        <v>Northamptonshire County Council</v>
      </c>
      <c r="C237" s="31"/>
      <c r="D237" s="31"/>
      <c r="E237" s="31"/>
      <c r="F237" s="32">
        <f>Data!BC209</f>
        <v>5</v>
      </c>
      <c r="G237" s="44">
        <f>Data!BD209</f>
        <v>-1</v>
      </c>
      <c r="H237" s="45" t="str">
        <f>Data!BE209</f>
        <v>i</v>
      </c>
    </row>
    <row r="238" spans="2:8" x14ac:dyDescent="0.25">
      <c r="B238" s="32" t="str">
        <f>Data!BB210</f>
        <v>West Midlands Fire Service</v>
      </c>
      <c r="C238" s="31"/>
      <c r="D238" s="31"/>
      <c r="E238" s="31"/>
      <c r="F238" s="32">
        <f>Data!BC210</f>
        <v>5</v>
      </c>
      <c r="G238" s="44">
        <f>Data!BD210</f>
        <v>-0.40000000000000036</v>
      </c>
      <c r="H238" s="45" t="str">
        <f>Data!BE210</f>
        <v>i</v>
      </c>
    </row>
    <row r="239" spans="2:8" x14ac:dyDescent="0.25">
      <c r="B239" s="32" t="str">
        <f>Data!BB211</f>
        <v>Reading Borough Council</v>
      </c>
      <c r="C239" s="31"/>
      <c r="D239" s="31"/>
      <c r="E239" s="31"/>
      <c r="F239" s="32">
        <f>Data!BC211</f>
        <v>5</v>
      </c>
      <c r="G239" s="44">
        <f>Data!BD211</f>
        <v>1.2000000000000002</v>
      </c>
      <c r="H239" s="45" t="str">
        <f>Data!BE211</f>
        <v>h</v>
      </c>
    </row>
    <row r="240" spans="2:8" x14ac:dyDescent="0.25">
      <c r="B240" s="32" t="str">
        <f>Data!BB212</f>
        <v>West Lancashire Borough Council</v>
      </c>
      <c r="C240" s="31"/>
      <c r="D240" s="31"/>
      <c r="E240" s="31"/>
      <c r="F240" s="32">
        <f>Data!BC212</f>
        <v>4.9000000000000004</v>
      </c>
      <c r="G240" s="44">
        <f>Data!BD212</f>
        <v>4.3000000000000007</v>
      </c>
      <c r="H240" s="45" t="str">
        <f>Data!BE212</f>
        <v>h</v>
      </c>
    </row>
    <row r="241" spans="2:8" x14ac:dyDescent="0.25">
      <c r="B241" s="32" t="str">
        <f>Data!BB213</f>
        <v>Royal Borough Of Kingston-Upon-Thames</v>
      </c>
      <c r="C241" s="31"/>
      <c r="D241" s="31"/>
      <c r="E241" s="31"/>
      <c r="F241" s="32">
        <f>Data!BC213</f>
        <v>4.8</v>
      </c>
      <c r="G241" s="44">
        <f>Data!BD213</f>
        <v>-0.40000000000000036</v>
      </c>
      <c r="H241" s="45" t="str">
        <f>Data!BE213</f>
        <v>i</v>
      </c>
    </row>
    <row r="242" spans="2:8" x14ac:dyDescent="0.25">
      <c r="B242" s="32" t="str">
        <f>Data!BB214</f>
        <v>Greater London Authority</v>
      </c>
      <c r="C242" s="31"/>
      <c r="D242" s="31"/>
      <c r="E242" s="31"/>
      <c r="F242" s="32">
        <f>Data!BC214</f>
        <v>4.8</v>
      </c>
      <c r="G242" s="44">
        <f>Data!BD214</f>
        <v>-1.2999999999999998</v>
      </c>
      <c r="H242" s="45" t="str">
        <f>Data!BE214</f>
        <v>i</v>
      </c>
    </row>
    <row r="243" spans="2:8" x14ac:dyDescent="0.25">
      <c r="B243" s="32" t="str">
        <f>Data!BB215</f>
        <v>Durham County Council</v>
      </c>
      <c r="C243" s="31"/>
      <c r="D243" s="31"/>
      <c r="E243" s="31"/>
      <c r="F243" s="32">
        <f>Data!BC215</f>
        <v>4.8</v>
      </c>
      <c r="G243" s="44">
        <f>Data!BD215</f>
        <v>0.5</v>
      </c>
      <c r="H243" s="45" t="str">
        <f>Data!BE215</f>
        <v>h</v>
      </c>
    </row>
    <row r="244" spans="2:8" x14ac:dyDescent="0.25">
      <c r="B244" s="32" t="str">
        <f>Data!BB216</f>
        <v>North West Leicestershire District Council</v>
      </c>
      <c r="C244" s="31"/>
      <c r="D244" s="31"/>
      <c r="E244" s="31"/>
      <c r="F244" s="32">
        <f>Data!BC216</f>
        <v>4.4000000000000004</v>
      </c>
      <c r="G244" s="44">
        <f>Data!BD216</f>
        <v>-6.6</v>
      </c>
      <c r="H244" s="45" t="str">
        <f>Data!BE216</f>
        <v>i</v>
      </c>
    </row>
    <row r="245" spans="2:8" x14ac:dyDescent="0.25">
      <c r="B245" s="32" t="str">
        <f>Data!BB217</f>
        <v>Telford &amp; Wrekin Council</v>
      </c>
      <c r="C245" s="31"/>
      <c r="D245" s="31"/>
      <c r="E245" s="31"/>
      <c r="F245" s="32">
        <f>Data!BC217</f>
        <v>4.2</v>
      </c>
      <c r="G245" s="44">
        <f>Data!BD217</f>
        <v>-1</v>
      </c>
      <c r="H245" s="45" t="str">
        <f>Data!BE217</f>
        <v>i</v>
      </c>
    </row>
    <row r="246" spans="2:8" x14ac:dyDescent="0.25">
      <c r="B246" s="32" t="str">
        <f>Data!BB218</f>
        <v>Cleveland Fire Brigade</v>
      </c>
      <c r="C246" s="31"/>
      <c r="D246" s="31"/>
      <c r="E246" s="31"/>
      <c r="F246" s="32">
        <f>Data!BC218</f>
        <v>4</v>
      </c>
      <c r="G246" s="44">
        <f>Data!BD218</f>
        <v>1</v>
      </c>
      <c r="H246" s="45" t="str">
        <f>Data!BE218</f>
        <v>h</v>
      </c>
    </row>
    <row r="247" spans="2:8" x14ac:dyDescent="0.25">
      <c r="B247" s="32" t="str">
        <f>Data!BB219</f>
        <v>Merseyside Fire and Rescue Service</v>
      </c>
      <c r="C247" s="31"/>
      <c r="D247" s="31"/>
      <c r="E247" s="31"/>
      <c r="F247" s="32">
        <f>Data!BC219</f>
        <v>3.9</v>
      </c>
      <c r="G247" s="44">
        <f>Data!BD219</f>
        <v>1.6</v>
      </c>
      <c r="H247" s="45" t="str">
        <f>Data!BE219</f>
        <v>h</v>
      </c>
    </row>
    <row r="248" spans="2:8" x14ac:dyDescent="0.25">
      <c r="B248" s="32" t="str">
        <f>Data!BB220</f>
        <v>Kingston upon Hull City Council</v>
      </c>
      <c r="C248" s="31"/>
      <c r="D248" s="31"/>
      <c r="E248" s="31"/>
      <c r="F248" s="32">
        <f>Data!BC220</f>
        <v>3.9</v>
      </c>
      <c r="G248" s="44">
        <f>Data!BD220</f>
        <v>-0.50000000000000044</v>
      </c>
      <c r="H248" s="45" t="str">
        <f>Data!BE220</f>
        <v>i</v>
      </c>
    </row>
    <row r="249" spans="2:8" x14ac:dyDescent="0.25">
      <c r="B249" s="32" t="str">
        <f>Data!BB221</f>
        <v>Middlesbrough Council</v>
      </c>
      <c r="C249" s="31"/>
      <c r="D249" s="31"/>
      <c r="E249" s="31"/>
      <c r="F249" s="32">
        <f>Data!BC221</f>
        <v>3.8</v>
      </c>
      <c r="G249" s="44">
        <f>Data!BD221</f>
        <v>-8.8000000000000007</v>
      </c>
      <c r="H249" s="45" t="str">
        <f>Data!BE221</f>
        <v>i</v>
      </c>
    </row>
    <row r="250" spans="2:8" x14ac:dyDescent="0.25">
      <c r="B250" s="32" t="str">
        <f>Data!BB222</f>
        <v>London Borough of Hammersmith &amp; Fulham</v>
      </c>
      <c r="C250" s="31"/>
      <c r="D250" s="31"/>
      <c r="E250" s="31"/>
      <c r="F250" s="32">
        <f>Data!BC222</f>
        <v>3.7</v>
      </c>
      <c r="G250" s="44">
        <f>Data!BD222</f>
        <v>-9.9999999999999645E-2</v>
      </c>
      <c r="H250" s="45" t="str">
        <f>Data!BE222</f>
        <v>i</v>
      </c>
    </row>
    <row r="251" spans="2:8" x14ac:dyDescent="0.25">
      <c r="B251" s="32" t="str">
        <f>Data!BB223</f>
        <v>Peterborough City Council</v>
      </c>
      <c r="C251" s="31"/>
      <c r="D251" s="31"/>
      <c r="E251" s="31"/>
      <c r="F251" s="32">
        <f>Data!BC223</f>
        <v>3.6</v>
      </c>
      <c r="G251" s="44">
        <f>Data!BD223</f>
        <v>-1.1000000000000001</v>
      </c>
      <c r="H251" s="45" t="str">
        <f>Data!BE223</f>
        <v>i</v>
      </c>
    </row>
    <row r="252" spans="2:8" x14ac:dyDescent="0.25">
      <c r="B252" s="32" t="str">
        <f>Data!BB224</f>
        <v>North East Lincolnshire Council</v>
      </c>
      <c r="C252" s="31"/>
      <c r="D252" s="31"/>
      <c r="E252" s="31"/>
      <c r="F252" s="32">
        <f>Data!BC224</f>
        <v>3.3</v>
      </c>
      <c r="G252" s="44">
        <f>Data!BD224</f>
        <v>11.600000000000001</v>
      </c>
      <c r="H252" s="45" t="str">
        <f>Data!BE224</f>
        <v>h</v>
      </c>
    </row>
    <row r="253" spans="2:8" x14ac:dyDescent="0.25">
      <c r="B253" s="32" t="str">
        <f>Data!BB225</f>
        <v>Wycombe District Council</v>
      </c>
      <c r="C253" s="31"/>
      <c r="D253" s="31"/>
      <c r="E253" s="31"/>
      <c r="F253" s="32">
        <f>Data!BC225</f>
        <v>3.2</v>
      </c>
      <c r="G253" s="44">
        <f>Data!BD225</f>
        <v>-7.6000000000000005</v>
      </c>
      <c r="H253" s="45" t="str">
        <f>Data!BE225</f>
        <v>i</v>
      </c>
    </row>
    <row r="254" spans="2:8" x14ac:dyDescent="0.25">
      <c r="B254" s="32" t="str">
        <f>Data!BB226</f>
        <v>St. Albans City Council</v>
      </c>
      <c r="C254" s="31"/>
      <c r="D254" s="31"/>
      <c r="E254" s="31"/>
      <c r="F254" s="32">
        <f>Data!BC226</f>
        <v>3.2</v>
      </c>
      <c r="G254" s="44">
        <f>Data!BD226</f>
        <v>-3.5999999999999996</v>
      </c>
      <c r="H254" s="45" t="str">
        <f>Data!BE226</f>
        <v>i</v>
      </c>
    </row>
    <row r="255" spans="2:8" x14ac:dyDescent="0.25">
      <c r="B255" s="32" t="str">
        <f>Data!BB227</f>
        <v>North Yorkshire Fire and Rescue Service</v>
      </c>
      <c r="C255" s="31"/>
      <c r="D255" s="31"/>
      <c r="E255" s="31"/>
      <c r="F255" s="32">
        <f>Data!BC227</f>
        <v>3.2</v>
      </c>
      <c r="G255" s="44">
        <f>Data!BD227</f>
        <v>-0.79999999999999982</v>
      </c>
      <c r="H255" s="45" t="str">
        <f>Data!BE227</f>
        <v>i</v>
      </c>
    </row>
    <row r="256" spans="2:8" x14ac:dyDescent="0.25">
      <c r="B256" s="32" t="str">
        <f>Data!BB228</f>
        <v>East Devon District Council</v>
      </c>
      <c r="C256" s="31"/>
      <c r="D256" s="31"/>
      <c r="E256" s="31"/>
      <c r="F256" s="32">
        <f>Data!BC228</f>
        <v>3.2</v>
      </c>
      <c r="G256" s="44">
        <f>Data!BD228</f>
        <v>0</v>
      </c>
      <c r="H256" s="45" t="str">
        <f>Data!BE228</f>
        <v/>
      </c>
    </row>
    <row r="257" spans="2:8" x14ac:dyDescent="0.25">
      <c r="B257" s="32" t="str">
        <f>Data!BB229</f>
        <v>Coventry City Council</v>
      </c>
      <c r="C257" s="31"/>
      <c r="D257" s="31"/>
      <c r="E257" s="31"/>
      <c r="F257" s="32">
        <f>Data!BC229</f>
        <v>3.2</v>
      </c>
      <c r="G257" s="44">
        <f>Data!BD229</f>
        <v>2.3000000000000003</v>
      </c>
      <c r="H257" s="45" t="str">
        <f>Data!BE229</f>
        <v>h</v>
      </c>
    </row>
    <row r="258" spans="2:8" x14ac:dyDescent="0.25">
      <c r="B258" s="32" t="str">
        <f>Data!BB230</f>
        <v>Cherwell District Council</v>
      </c>
      <c r="C258" s="31"/>
      <c r="D258" s="31"/>
      <c r="E258" s="31"/>
      <c r="F258" s="32">
        <f>Data!BC230</f>
        <v>3.1</v>
      </c>
      <c r="G258" s="44">
        <f>Data!BD230</f>
        <v>-3.8000000000000003</v>
      </c>
      <c r="H258" s="45" t="str">
        <f>Data!BE230</f>
        <v>i</v>
      </c>
    </row>
    <row r="259" spans="2:8" x14ac:dyDescent="0.25">
      <c r="B259" s="32" t="str">
        <f>Data!BB231</f>
        <v>Oxfordshire County Council</v>
      </c>
      <c r="C259" s="31"/>
      <c r="D259" s="31"/>
      <c r="E259" s="31"/>
      <c r="F259" s="32">
        <f>Data!BC231</f>
        <v>3</v>
      </c>
      <c r="G259" s="44">
        <f>Data!BD231</f>
        <v>2.9</v>
      </c>
      <c r="H259" s="45" t="str">
        <f>Data!BE231</f>
        <v>h</v>
      </c>
    </row>
    <row r="260" spans="2:8" x14ac:dyDescent="0.25">
      <c r="B260" s="32" t="str">
        <f>Data!BB232</f>
        <v>Derbyshire Fire &amp; Rescue Service</v>
      </c>
      <c r="C260" s="31"/>
      <c r="D260" s="31"/>
      <c r="E260" s="31"/>
      <c r="F260" s="32">
        <f>Data!BC232</f>
        <v>3</v>
      </c>
      <c r="G260" s="44">
        <f>Data!BD232</f>
        <v>0.5</v>
      </c>
      <c r="H260" s="45" t="str">
        <f>Data!BE232</f>
        <v>h</v>
      </c>
    </row>
    <row r="261" spans="2:8" x14ac:dyDescent="0.25">
      <c r="B261" s="32" t="str">
        <f>Data!BB233</f>
        <v>Wandsworth Borough Council</v>
      </c>
      <c r="C261" s="31"/>
      <c r="D261" s="31"/>
      <c r="E261" s="31"/>
      <c r="F261" s="32">
        <f>Data!BC233</f>
        <v>2.8</v>
      </c>
      <c r="G261" s="44">
        <f>Data!BD233</f>
        <v>-2.2000000000000002</v>
      </c>
      <c r="H261" s="45" t="str">
        <f>Data!BE233</f>
        <v>i</v>
      </c>
    </row>
    <row r="262" spans="2:8" x14ac:dyDescent="0.25">
      <c r="B262" s="32" t="str">
        <f>Data!BB234</f>
        <v>London Borough Of Richmond Upon Thames Council</v>
      </c>
      <c r="C262" s="31"/>
      <c r="D262" s="31"/>
      <c r="E262" s="31"/>
      <c r="F262" s="32">
        <f>Data!BC234</f>
        <v>2.8</v>
      </c>
      <c r="G262" s="44">
        <f>Data!BD234</f>
        <v>-2.2000000000000002</v>
      </c>
      <c r="H262" s="45" t="str">
        <f>Data!BE234</f>
        <v>i</v>
      </c>
    </row>
    <row r="263" spans="2:8" x14ac:dyDescent="0.25">
      <c r="B263" s="32" t="str">
        <f>Data!BB235</f>
        <v>Borough of Poole</v>
      </c>
      <c r="C263" s="31"/>
      <c r="D263" s="31"/>
      <c r="E263" s="31"/>
      <c r="F263" s="32">
        <f>Data!BC235</f>
        <v>2.8</v>
      </c>
      <c r="G263" s="44">
        <f>Data!BD235</f>
        <v>5</v>
      </c>
      <c r="H263" s="45" t="str">
        <f>Data!BE235</f>
        <v>h</v>
      </c>
    </row>
    <row r="264" spans="2:8" x14ac:dyDescent="0.25">
      <c r="B264" s="32" t="str">
        <f>Data!BB236</f>
        <v>Kent Fire &amp; Rescue Service</v>
      </c>
      <c r="C264" s="31"/>
      <c r="D264" s="31"/>
      <c r="E264" s="31"/>
      <c r="F264" s="32">
        <f>Data!BC236</f>
        <v>2.6</v>
      </c>
      <c r="G264" s="44">
        <f>Data!BD236</f>
        <v>0.60000000000000009</v>
      </c>
      <c r="H264" s="45" t="str">
        <f>Data!BE236</f>
        <v>h</v>
      </c>
    </row>
    <row r="265" spans="2:8" x14ac:dyDescent="0.25">
      <c r="B265" s="32" t="str">
        <f>Data!BB237</f>
        <v>Croydon Council</v>
      </c>
      <c r="C265" s="31"/>
      <c r="D265" s="31"/>
      <c r="E265" s="31"/>
      <c r="F265" s="32">
        <f>Data!BC237</f>
        <v>2.6</v>
      </c>
      <c r="G265" s="44">
        <f>Data!BD237</f>
        <v>0.20000000000000018</v>
      </c>
      <c r="H265" s="45" t="str">
        <f>Data!BE237</f>
        <v>h</v>
      </c>
    </row>
    <row r="266" spans="2:8" x14ac:dyDescent="0.25">
      <c r="B266" s="32" t="str">
        <f>Data!BB238</f>
        <v>Hinckley And Bosworth Borough Council</v>
      </c>
      <c r="C266" s="31"/>
      <c r="D266" s="31"/>
      <c r="E266" s="31"/>
      <c r="F266" s="32">
        <f>Data!BC238</f>
        <v>2.5</v>
      </c>
      <c r="G266" s="44">
        <f>Data!BD238</f>
        <v>2.5</v>
      </c>
      <c r="H266" s="45" t="str">
        <f>Data!BE238</f>
        <v>h</v>
      </c>
    </row>
    <row r="267" spans="2:8" x14ac:dyDescent="0.25">
      <c r="B267" s="32" t="str">
        <f>Data!BB239</f>
        <v>Durham Fire Brigade</v>
      </c>
      <c r="C267" s="31"/>
      <c r="D267" s="31"/>
      <c r="E267" s="31"/>
      <c r="F267" s="32">
        <f>Data!BC239</f>
        <v>2.4</v>
      </c>
      <c r="G267" s="44">
        <f>Data!BD239</f>
        <v>-0.20000000000000018</v>
      </c>
      <c r="H267" s="45" t="str">
        <f>Data!BE239</f>
        <v>i</v>
      </c>
    </row>
    <row r="268" spans="2:8" x14ac:dyDescent="0.25">
      <c r="B268" s="32" t="str">
        <f>Data!BB240</f>
        <v>Blaby District Council</v>
      </c>
      <c r="C268" s="31"/>
      <c r="D268" s="31"/>
      <c r="E268" s="31"/>
      <c r="F268" s="32">
        <f>Data!BC240</f>
        <v>2.2999999999999998</v>
      </c>
      <c r="G268" s="44">
        <f>Data!BD240</f>
        <v>-3.6000000000000005</v>
      </c>
      <c r="H268" s="45" t="str">
        <f>Data!BE240</f>
        <v>i</v>
      </c>
    </row>
    <row r="269" spans="2:8" x14ac:dyDescent="0.25">
      <c r="B269" s="32" t="str">
        <f>Data!BB241</f>
        <v>North Tyneside Council</v>
      </c>
      <c r="C269" s="31"/>
      <c r="D269" s="31"/>
      <c r="E269" s="31"/>
      <c r="F269" s="32">
        <f>Data!BC241</f>
        <v>2.2000000000000002</v>
      </c>
      <c r="G269" s="44">
        <f>Data!BD241</f>
        <v>1.6</v>
      </c>
      <c r="H269" s="45" t="str">
        <f>Data!BE241</f>
        <v>h</v>
      </c>
    </row>
    <row r="270" spans="2:8" x14ac:dyDescent="0.25">
      <c r="B270" s="32" t="str">
        <f>Data!BB242</f>
        <v>Newcastle-under-lyme Borough Council</v>
      </c>
      <c r="C270" s="31"/>
      <c r="D270" s="31"/>
      <c r="E270" s="31"/>
      <c r="F270" s="32">
        <f>Data!BC242</f>
        <v>2.2000000000000002</v>
      </c>
      <c r="G270" s="44">
        <f>Data!BD242</f>
        <v>0.10000000000000009</v>
      </c>
      <c r="H270" s="45" t="str">
        <f>Data!BE242</f>
        <v>h</v>
      </c>
    </row>
    <row r="271" spans="2:8" x14ac:dyDescent="0.25">
      <c r="B271" s="32" t="str">
        <f>Data!BB243</f>
        <v>Boston Borough Council</v>
      </c>
      <c r="C271" s="31"/>
      <c r="D271" s="31"/>
      <c r="E271" s="31"/>
      <c r="F271" s="32">
        <f>Data!BC243</f>
        <v>2.2000000000000002</v>
      </c>
      <c r="G271" s="44">
        <f>Data!BD243</f>
        <v>2.2000000000000002</v>
      </c>
      <c r="H271" s="45" t="str">
        <f>Data!BE243</f>
        <v>h</v>
      </c>
    </row>
    <row r="272" spans="2:8" x14ac:dyDescent="0.25">
      <c r="B272" s="32" t="str">
        <f>Data!BB244</f>
        <v>Wakefield Metropolitan District Council</v>
      </c>
      <c r="C272" s="31"/>
      <c r="D272" s="31"/>
      <c r="E272" s="31"/>
      <c r="F272" s="32">
        <f>Data!BC244</f>
        <v>2.1</v>
      </c>
      <c r="G272" s="44">
        <f>Data!BD244</f>
        <v>-0.29999999999999982</v>
      </c>
      <c r="H272" s="45" t="str">
        <f>Data!BE244</f>
        <v>i</v>
      </c>
    </row>
    <row r="273" spans="2:8" x14ac:dyDescent="0.25">
      <c r="B273" s="32" t="str">
        <f>Data!BB245</f>
        <v>Lincolnshire County Council</v>
      </c>
      <c r="C273" s="31"/>
      <c r="D273" s="31"/>
      <c r="E273" s="31"/>
      <c r="F273" s="32">
        <f>Data!BC245</f>
        <v>2.1</v>
      </c>
      <c r="G273" s="44">
        <f>Data!BD245</f>
        <v>-11.200000000000001</v>
      </c>
      <c r="H273" s="45" t="str">
        <f>Data!BE245</f>
        <v>i</v>
      </c>
    </row>
    <row r="274" spans="2:8" x14ac:dyDescent="0.25">
      <c r="B274" s="32" t="str">
        <f>Data!BB246</f>
        <v>Nuneaton &amp; Bedworth Borough Council</v>
      </c>
      <c r="C274" s="31"/>
      <c r="D274" s="31"/>
      <c r="E274" s="31"/>
      <c r="F274" s="32">
        <f>Data!BC246</f>
        <v>2</v>
      </c>
      <c r="G274" s="44">
        <f>Data!BD246</f>
        <v>2</v>
      </c>
      <c r="H274" s="45" t="str">
        <f>Data!BE246</f>
        <v>h</v>
      </c>
    </row>
    <row r="275" spans="2:8" x14ac:dyDescent="0.25">
      <c r="B275" s="32" t="str">
        <f>Data!BB247</f>
        <v>Hertfordshire County Council</v>
      </c>
      <c r="C275" s="31"/>
      <c r="D275" s="31"/>
      <c r="E275" s="31"/>
      <c r="F275" s="32">
        <f>Data!BC247</f>
        <v>1.9</v>
      </c>
      <c r="G275" s="44">
        <f>Data!BD247</f>
        <v>2.2999999999999998</v>
      </c>
      <c r="H275" s="45" t="str">
        <f>Data!BE247</f>
        <v>h</v>
      </c>
    </row>
    <row r="276" spans="2:8" x14ac:dyDescent="0.25">
      <c r="B276" s="32" t="str">
        <f>Data!BB248</f>
        <v>East Sussex Fire and Rescue Service</v>
      </c>
      <c r="C276" s="31"/>
      <c r="D276" s="31"/>
      <c r="E276" s="31"/>
      <c r="F276" s="32">
        <f>Data!BC248</f>
        <v>1.9</v>
      </c>
      <c r="G276" s="44">
        <f>Data!BD248</f>
        <v>-0.5</v>
      </c>
      <c r="H276" s="45" t="str">
        <f>Data!BE248</f>
        <v>i</v>
      </c>
    </row>
    <row r="277" spans="2:8" x14ac:dyDescent="0.25">
      <c r="B277" s="32" t="str">
        <f>Data!BB249</f>
        <v>Buckinghamshire County Council</v>
      </c>
      <c r="C277" s="31"/>
      <c r="D277" s="31"/>
      <c r="E277" s="31"/>
      <c r="F277" s="32">
        <f>Data!BC249</f>
        <v>1.8</v>
      </c>
      <c r="G277" s="44">
        <f>Data!BD249</f>
        <v>-3.6000000000000005</v>
      </c>
      <c r="H277" s="45" t="str">
        <f>Data!BE249</f>
        <v>i</v>
      </c>
    </row>
    <row r="278" spans="2:8" x14ac:dyDescent="0.25">
      <c r="B278" s="32" t="str">
        <f>Data!BB250</f>
        <v>Swindon Borough Council</v>
      </c>
      <c r="C278" s="31"/>
      <c r="D278" s="31"/>
      <c r="E278" s="31"/>
      <c r="F278" s="32">
        <f>Data!BC250</f>
        <v>1.6</v>
      </c>
      <c r="G278" s="44">
        <f>Data!BD250</f>
        <v>-2.6999999999999997</v>
      </c>
      <c r="H278" s="45" t="str">
        <f>Data!BE250</f>
        <v>i</v>
      </c>
    </row>
    <row r="279" spans="2:8" x14ac:dyDescent="0.25">
      <c r="B279" s="32" t="str">
        <f>Data!BB251</f>
        <v>City London Corporation</v>
      </c>
      <c r="C279" s="31"/>
      <c r="D279" s="31"/>
      <c r="E279" s="31"/>
      <c r="F279" s="32">
        <f>Data!BC251</f>
        <v>1.4</v>
      </c>
      <c r="G279" s="44">
        <f>Data!BD251</f>
        <v>0</v>
      </c>
      <c r="H279" s="45" t="str">
        <f>Data!BE251</f>
        <v/>
      </c>
    </row>
    <row r="280" spans="2:8" x14ac:dyDescent="0.25">
      <c r="B280" s="32" t="str">
        <f>Data!BB252</f>
        <v>Rochdale Borough Council</v>
      </c>
      <c r="C280" s="31"/>
      <c r="D280" s="31"/>
      <c r="E280" s="31"/>
      <c r="F280" s="32">
        <f>Data!BC252</f>
        <v>1.2</v>
      </c>
      <c r="G280" s="44">
        <f>Data!BD252</f>
        <v>-0.30000000000000004</v>
      </c>
      <c r="H280" s="45" t="str">
        <f>Data!BE252</f>
        <v>i</v>
      </c>
    </row>
    <row r="281" spans="2:8" x14ac:dyDescent="0.25">
      <c r="B281" s="32" t="str">
        <f>Data!BB253</f>
        <v>South Oxfordshire and Vale of White Horse District Councils</v>
      </c>
      <c r="C281" s="31"/>
      <c r="D281" s="31"/>
      <c r="E281" s="31"/>
      <c r="F281" s="32">
        <f>Data!BC253</f>
        <v>1</v>
      </c>
      <c r="G281" s="44">
        <f>Data!BD253</f>
        <v>9.6999999999999993</v>
      </c>
      <c r="H281" s="45" t="str">
        <f>Data!BE253</f>
        <v>h</v>
      </c>
    </row>
    <row r="282" spans="2:8" x14ac:dyDescent="0.25">
      <c r="B282" s="32" t="str">
        <f>Data!BB254</f>
        <v>Bromsgrove District Council</v>
      </c>
      <c r="C282" s="31"/>
      <c r="D282" s="31"/>
      <c r="E282" s="31"/>
      <c r="F282" s="32">
        <f>Data!BC254</f>
        <v>0.99999999999999989</v>
      </c>
      <c r="G282" s="44">
        <f>Data!BD254</f>
        <v>-2.1</v>
      </c>
      <c r="H282" s="45" t="str">
        <f>Data!BE254</f>
        <v>i</v>
      </c>
    </row>
    <row r="283" spans="2:8" x14ac:dyDescent="0.25">
      <c r="B283" s="32" t="str">
        <f>Data!BB255</f>
        <v>Chichester District Council</v>
      </c>
      <c r="C283" s="31"/>
      <c r="D283" s="31"/>
      <c r="E283" s="31"/>
      <c r="F283" s="32">
        <f>Data!BC255</f>
        <v>0.9</v>
      </c>
      <c r="G283" s="44">
        <f>Data!BD255</f>
        <v>-2.5</v>
      </c>
      <c r="H283" s="45" t="str">
        <f>Data!BE255</f>
        <v>i</v>
      </c>
    </row>
    <row r="284" spans="2:8" x14ac:dyDescent="0.25">
      <c r="B284" s="32" t="str">
        <f>Data!BB256</f>
        <v>Derbyshire Dales District Council</v>
      </c>
      <c r="C284" s="31"/>
      <c r="D284" s="31"/>
      <c r="E284" s="31"/>
      <c r="F284" s="32">
        <f>Data!BC256</f>
        <v>0.8</v>
      </c>
      <c r="G284" s="44">
        <f>Data!BD256</f>
        <v>2.9000000000000004</v>
      </c>
      <c r="H284" s="45" t="str">
        <f>Data!BE256</f>
        <v>h</v>
      </c>
    </row>
    <row r="285" spans="2:8" x14ac:dyDescent="0.25">
      <c r="B285" s="32" t="str">
        <f>Data!BB257</f>
        <v>City of York Council</v>
      </c>
      <c r="C285" s="31"/>
      <c r="D285" s="31"/>
      <c r="E285" s="31"/>
      <c r="F285" s="32">
        <f>Data!BC257</f>
        <v>0.8</v>
      </c>
      <c r="G285" s="44">
        <f>Data!BD257</f>
        <v>0.60000000000000009</v>
      </c>
      <c r="H285" s="45" t="str">
        <f>Data!BE257</f>
        <v>h</v>
      </c>
    </row>
    <row r="286" spans="2:8" x14ac:dyDescent="0.25">
      <c r="B286" s="32" t="str">
        <f>Data!BB258</f>
        <v>Lambeth Council</v>
      </c>
      <c r="C286" s="31"/>
      <c r="D286" s="31"/>
      <c r="E286" s="31"/>
      <c r="F286" s="32">
        <f>Data!BC258</f>
        <v>0.7</v>
      </c>
      <c r="G286" s="44">
        <f>Data!BD258</f>
        <v>-4.0999999999999996</v>
      </c>
      <c r="H286" s="45" t="str">
        <f>Data!BE258</f>
        <v>i</v>
      </c>
    </row>
    <row r="287" spans="2:8" x14ac:dyDescent="0.25">
      <c r="B287" s="32" t="str">
        <f>Data!BB259</f>
        <v>London Borough of Hillingdon</v>
      </c>
      <c r="C287" s="31"/>
      <c r="D287" s="31"/>
      <c r="E287" s="31"/>
      <c r="F287" s="32">
        <f>Data!BC259</f>
        <v>0.6</v>
      </c>
      <c r="G287" s="44">
        <f>Data!BD259</f>
        <v>0.6</v>
      </c>
      <c r="H287" s="45" t="str">
        <f>Data!BE259</f>
        <v>h</v>
      </c>
    </row>
    <row r="288" spans="2:8" x14ac:dyDescent="0.25">
      <c r="B288" s="32" t="str">
        <f>Data!BB260</f>
        <v>Northumberland County Council</v>
      </c>
      <c r="C288" s="31"/>
      <c r="D288" s="31"/>
      <c r="E288" s="31"/>
      <c r="F288" s="32">
        <f>Data!BC260</f>
        <v>0.5</v>
      </c>
      <c r="G288" s="44">
        <f>Data!BD260</f>
        <v>0</v>
      </c>
      <c r="H288" s="45" t="str">
        <f>Data!BE260</f>
        <v/>
      </c>
    </row>
    <row r="289" spans="2:8" x14ac:dyDescent="0.25">
      <c r="B289" s="32" t="str">
        <f>Data!BB261</f>
        <v>The London Borough Havering</v>
      </c>
      <c r="C289" s="31"/>
      <c r="D289" s="31"/>
      <c r="E289" s="31"/>
      <c r="F289" s="32">
        <f>Data!BC261</f>
        <v>0.4</v>
      </c>
      <c r="G289" s="44">
        <f>Data!BD261</f>
        <v>0.4</v>
      </c>
      <c r="H289" s="45" t="str">
        <f>Data!BE261</f>
        <v>h</v>
      </c>
    </row>
    <row r="290" spans="2:8" x14ac:dyDescent="0.25">
      <c r="B290" s="32" t="str">
        <f>Data!BB262</f>
        <v>Stockport Metropolitan Borough Council</v>
      </c>
      <c r="C290" s="31"/>
      <c r="D290" s="31"/>
      <c r="E290" s="31"/>
      <c r="F290" s="32">
        <f>Data!BC262</f>
        <v>0.4</v>
      </c>
      <c r="G290" s="44">
        <f>Data!BD262</f>
        <v>-1.4</v>
      </c>
      <c r="H290" s="45" t="str">
        <f>Data!BE262</f>
        <v>i</v>
      </c>
    </row>
    <row r="291" spans="2:8" x14ac:dyDescent="0.25">
      <c r="B291" s="32" t="str">
        <f>Data!BB263</f>
        <v>South Ribble Borough Council</v>
      </c>
      <c r="C291" s="31"/>
      <c r="D291" s="31"/>
      <c r="E291" s="31"/>
      <c r="F291" s="32">
        <f>Data!BC263</f>
        <v>0.4</v>
      </c>
      <c r="G291" s="44">
        <f>Data!BD263</f>
        <v>-0.19999999999999996</v>
      </c>
      <c r="H291" s="45" t="str">
        <f>Data!BE263</f>
        <v>i</v>
      </c>
    </row>
    <row r="292" spans="2:8" x14ac:dyDescent="0.25">
      <c r="B292" s="32" t="str">
        <f>Data!BB264</f>
        <v>Hyndburn Borough Council</v>
      </c>
      <c r="C292" s="31"/>
      <c r="D292" s="31"/>
      <c r="E292" s="31"/>
      <c r="F292" s="32">
        <f>Data!BC264</f>
        <v>0.4</v>
      </c>
      <c r="G292" s="44">
        <f>Data!BD264</f>
        <v>-2.3000000000000003</v>
      </c>
      <c r="H292" s="45" t="str">
        <f>Data!BE264</f>
        <v>i</v>
      </c>
    </row>
    <row r="293" spans="2:8" x14ac:dyDescent="0.25">
      <c r="B293" s="32" t="str">
        <f>Data!BB265</f>
        <v>Derby City Council</v>
      </c>
      <c r="C293" s="31"/>
      <c r="D293" s="31"/>
      <c r="E293" s="31"/>
      <c r="F293" s="32">
        <f>Data!BC265</f>
        <v>0.4</v>
      </c>
      <c r="G293" s="44">
        <f>Data!BD265</f>
        <v>0.60000000000000009</v>
      </c>
      <c r="H293" s="45" t="str">
        <f>Data!BE265</f>
        <v>h</v>
      </c>
    </row>
    <row r="294" spans="2:8" x14ac:dyDescent="0.25">
      <c r="B294" s="32" t="str">
        <f>Data!BB266</f>
        <v>Cleveland Police</v>
      </c>
      <c r="C294" s="31"/>
      <c r="D294" s="31"/>
      <c r="E294" s="31"/>
      <c r="F294" s="32">
        <f>Data!BC266</f>
        <v>0.4</v>
      </c>
      <c r="G294" s="44">
        <f>Data!BD266</f>
        <v>0.4</v>
      </c>
      <c r="H294" s="45" t="str">
        <f>Data!BE266</f>
        <v>h</v>
      </c>
    </row>
    <row r="295" spans="2:8" x14ac:dyDescent="0.25">
      <c r="B295" s="32" t="str">
        <f>Data!BB267</f>
        <v>Bolsover District Council</v>
      </c>
      <c r="C295" s="31"/>
      <c r="D295" s="31"/>
      <c r="E295" s="31"/>
      <c r="F295" s="32">
        <f>Data!BC267</f>
        <v>0.4</v>
      </c>
      <c r="G295" s="44">
        <f>Data!BD267</f>
        <v>0.4</v>
      </c>
      <c r="H295" s="45" t="str">
        <f>Data!BE267</f>
        <v>h</v>
      </c>
    </row>
    <row r="296" spans="2:8" x14ac:dyDescent="0.25">
      <c r="B296" s="32" t="str">
        <f>Data!BB268</f>
        <v>Nottingham City Council</v>
      </c>
      <c r="C296" s="31"/>
      <c r="D296" s="31"/>
      <c r="E296" s="31"/>
      <c r="F296" s="32">
        <f>Data!BC268</f>
        <v>0</v>
      </c>
      <c r="G296" s="44">
        <f>Data!BD268</f>
        <v>-2.6</v>
      </c>
      <c r="H296" s="45" t="str">
        <f>Data!BE268</f>
        <v>i</v>
      </c>
    </row>
    <row r="297" spans="2:8" x14ac:dyDescent="0.25">
      <c r="B297" s="32" t="str">
        <f>Data!BB269</f>
        <v>Wolverhampton City Council</v>
      </c>
      <c r="C297" s="31"/>
      <c r="D297" s="31"/>
      <c r="E297" s="31"/>
      <c r="F297" s="32">
        <f>Data!BC269</f>
        <v>0</v>
      </c>
      <c r="G297" s="44">
        <f>Data!BD269</f>
        <v>-3.1</v>
      </c>
      <c r="H297" s="45" t="str">
        <f>Data!BE269</f>
        <v>i</v>
      </c>
    </row>
    <row r="298" spans="2:8" x14ac:dyDescent="0.25">
      <c r="B298" s="32" t="str">
        <f>Data!BB270</f>
        <v>Uttlesford District Council</v>
      </c>
      <c r="C298" s="31"/>
      <c r="D298" s="31"/>
      <c r="E298" s="31"/>
      <c r="F298" s="32">
        <f>Data!BC270</f>
        <v>0</v>
      </c>
      <c r="G298" s="44">
        <f>Data!BD270</f>
        <v>3.3</v>
      </c>
      <c r="H298" s="45" t="str">
        <f>Data!BE270</f>
        <v>h</v>
      </c>
    </row>
    <row r="299" spans="2:8" x14ac:dyDescent="0.25">
      <c r="B299" s="32" t="str">
        <f>Data!BB271</f>
        <v>Taunton Deane Borough Council</v>
      </c>
      <c r="C299" s="31"/>
      <c r="D299" s="31"/>
      <c r="E299" s="31"/>
      <c r="F299" s="32">
        <f>Data!BC271</f>
        <v>0</v>
      </c>
      <c r="G299" s="44">
        <f>Data!BD271</f>
        <v>0</v>
      </c>
      <c r="H299" s="45" t="str">
        <f>Data!BE271</f>
        <v/>
      </c>
    </row>
    <row r="300" spans="2:8" x14ac:dyDescent="0.25">
      <c r="B300" s="32" t="str">
        <f>Data!BB272</f>
        <v>St Helen's Metropolitan Borough Council</v>
      </c>
      <c r="C300" s="31"/>
      <c r="D300" s="31"/>
      <c r="E300" s="31"/>
      <c r="F300" s="32">
        <f>Data!BC272</f>
        <v>0</v>
      </c>
      <c r="G300" s="44">
        <f>Data!BD272</f>
        <v>-6.9</v>
      </c>
      <c r="H300" s="45" t="str">
        <f>Data!BE272</f>
        <v>i</v>
      </c>
    </row>
    <row r="301" spans="2:8" x14ac:dyDescent="0.25">
      <c r="B301" s="32" t="str">
        <f>Data!BB273</f>
        <v>ST Edmundsbury Borough Council</v>
      </c>
      <c r="C301" s="31"/>
      <c r="D301" s="31"/>
      <c r="E301" s="31"/>
      <c r="F301" s="32">
        <f>Data!BC273</f>
        <v>0</v>
      </c>
      <c r="G301" s="44">
        <f>Data!BD273</f>
        <v>7.7</v>
      </c>
      <c r="H301" s="45" t="str">
        <f>Data!BE273</f>
        <v>h</v>
      </c>
    </row>
    <row r="302" spans="2:8" x14ac:dyDescent="0.25">
      <c r="B302" s="32" t="str">
        <f>Data!BB274</f>
        <v>Sevenoaks District Council</v>
      </c>
      <c r="C302" s="31"/>
      <c r="D302" s="31"/>
      <c r="E302" s="31"/>
      <c r="F302" s="32">
        <f>Data!BC274</f>
        <v>0</v>
      </c>
      <c r="G302" s="44">
        <f>Data!BD274</f>
        <v>1</v>
      </c>
      <c r="H302" s="45" t="str">
        <f>Data!BE274</f>
        <v>h</v>
      </c>
    </row>
    <row r="303" spans="2:8" x14ac:dyDescent="0.25">
      <c r="B303" s="32" t="str">
        <f>Data!BB275</f>
        <v>Sefton Metropolitan Borough Council</v>
      </c>
      <c r="C303" s="31"/>
      <c r="D303" s="31"/>
      <c r="E303" s="31"/>
      <c r="F303" s="32">
        <f>Data!BC275</f>
        <v>0</v>
      </c>
      <c r="G303" s="44">
        <f>Data!BD275</f>
        <v>-11.1</v>
      </c>
      <c r="H303" s="45" t="str">
        <f>Data!BE275</f>
        <v>i</v>
      </c>
    </row>
    <row r="304" spans="2:8" x14ac:dyDescent="0.25">
      <c r="B304" s="32" t="str">
        <f>Data!BB276</f>
        <v>Rushmoor Borough Council</v>
      </c>
      <c r="C304" s="31"/>
      <c r="D304" s="31"/>
      <c r="E304" s="31"/>
      <c r="F304" s="32">
        <f>Data!BC276</f>
        <v>0</v>
      </c>
      <c r="G304" s="44">
        <f>Data!BD276</f>
        <v>-8.8000000000000007</v>
      </c>
      <c r="H304" s="45" t="str">
        <f>Data!BE276</f>
        <v>i</v>
      </c>
    </row>
    <row r="305" spans="2:8" x14ac:dyDescent="0.25">
      <c r="B305" s="32" t="str">
        <f>Data!BB277</f>
        <v>Preston City Council</v>
      </c>
      <c r="C305" s="31"/>
      <c r="D305" s="31"/>
      <c r="E305" s="31"/>
      <c r="F305" s="32">
        <f>Data!BC277</f>
        <v>0</v>
      </c>
      <c r="G305" s="44">
        <f>Data!BD277</f>
        <v>0</v>
      </c>
      <c r="H305" s="45" t="str">
        <f>Data!BE277</f>
        <v/>
      </c>
    </row>
    <row r="306" spans="2:8" x14ac:dyDescent="0.25">
      <c r="B306" s="32" t="str">
        <f>Data!BB278</f>
        <v>Oxford City Council</v>
      </c>
      <c r="C306" s="31"/>
      <c r="D306" s="31"/>
      <c r="E306" s="31"/>
      <c r="F306" s="32">
        <f>Data!BC278</f>
        <v>0</v>
      </c>
      <c r="G306" s="44">
        <f>Data!BD278</f>
        <v>0</v>
      </c>
      <c r="H306" s="45" t="str">
        <f>Data!BE278</f>
        <v/>
      </c>
    </row>
    <row r="307" spans="2:8" x14ac:dyDescent="0.25">
      <c r="B307" s="32" t="str">
        <f>Data!BB279</f>
        <v>Nottingham City Council</v>
      </c>
      <c r="C307" s="31"/>
      <c r="D307" s="31"/>
      <c r="E307" s="31"/>
      <c r="F307" s="32">
        <f>Data!BC279</f>
        <v>0</v>
      </c>
      <c r="G307" s="44">
        <f>Data!BD279</f>
        <v>-2.6</v>
      </c>
      <c r="H307" s="45" t="str">
        <f>Data!BE279</f>
        <v>i</v>
      </c>
    </row>
    <row r="308" spans="2:8" x14ac:dyDescent="0.25">
      <c r="B308" s="32" t="str">
        <f>Data!BB280</f>
        <v>Mid Devon District Council</v>
      </c>
      <c r="C308" s="31"/>
      <c r="D308" s="31"/>
      <c r="E308" s="31"/>
      <c r="F308" s="32">
        <f>Data!BC280</f>
        <v>0</v>
      </c>
      <c r="G308" s="44">
        <f>Data!BD280</f>
        <v>-1.8</v>
      </c>
      <c r="H308" s="45" t="str">
        <f>Data!BE280</f>
        <v>i</v>
      </c>
    </row>
    <row r="309" spans="2:8" x14ac:dyDescent="0.25">
      <c r="B309" s="32" t="str">
        <f>Data!BB281</f>
        <v>Lichfield District Council</v>
      </c>
      <c r="C309" s="31"/>
      <c r="D309" s="31"/>
      <c r="E309" s="31"/>
      <c r="F309" s="32">
        <f>Data!BC281</f>
        <v>0</v>
      </c>
      <c r="G309" s="44">
        <f>Data!BD281</f>
        <v>0</v>
      </c>
      <c r="H309" s="45" t="str">
        <f>Data!BE281</f>
        <v/>
      </c>
    </row>
    <row r="310" spans="2:8" x14ac:dyDescent="0.25">
      <c r="B310" s="32" t="str">
        <f>Data!BB282</f>
        <v>Leicester City Council</v>
      </c>
      <c r="C310" s="31"/>
      <c r="D310" s="31"/>
      <c r="E310" s="31"/>
      <c r="F310" s="32">
        <f>Data!BC282</f>
        <v>0</v>
      </c>
      <c r="G310" s="44">
        <f>Data!BD282</f>
        <v>-3.1</v>
      </c>
      <c r="H310" s="45" t="str">
        <f>Data!BE282</f>
        <v>i</v>
      </c>
    </row>
    <row r="311" spans="2:8" x14ac:dyDescent="0.25">
      <c r="B311" s="32" t="str">
        <f>Data!BB283</f>
        <v>Ipswich Borough Council</v>
      </c>
      <c r="C311" s="31"/>
      <c r="D311" s="31"/>
      <c r="E311" s="31"/>
      <c r="F311" s="32">
        <f>Data!BC283</f>
        <v>0</v>
      </c>
      <c r="G311" s="44">
        <f>Data!BD283</f>
        <v>0</v>
      </c>
      <c r="H311" s="45" t="str">
        <f>Data!BE283</f>
        <v/>
      </c>
    </row>
    <row r="312" spans="2:8" x14ac:dyDescent="0.25">
      <c r="B312" s="32" t="str">
        <f>Data!BB284</f>
        <v>Huntingdonshire District Council</v>
      </c>
      <c r="C312" s="31"/>
      <c r="D312" s="31"/>
      <c r="E312" s="31"/>
      <c r="F312" s="32">
        <f>Data!BC284</f>
        <v>0</v>
      </c>
      <c r="G312" s="44">
        <f>Data!BD284</f>
        <v>0.8</v>
      </c>
      <c r="H312" s="45" t="str">
        <f>Data!BE284</f>
        <v>h</v>
      </c>
    </row>
    <row r="313" spans="2:8" x14ac:dyDescent="0.25">
      <c r="B313" s="32" t="str">
        <f>Data!BB285</f>
        <v>Haringey Council</v>
      </c>
      <c r="C313" s="31"/>
      <c r="D313" s="31"/>
      <c r="E313" s="31"/>
      <c r="F313" s="32">
        <f>Data!BC285</f>
        <v>0</v>
      </c>
      <c r="G313" s="44">
        <f>Data!BD285</f>
        <v>-1.9</v>
      </c>
      <c r="H313" s="45" t="str">
        <f>Data!BE285</f>
        <v>i</v>
      </c>
    </row>
    <row r="314" spans="2:8" x14ac:dyDescent="0.25">
      <c r="B314" s="32" t="str">
        <f>Data!BB286</f>
        <v>Gedling Borough Council</v>
      </c>
      <c r="C314" s="31"/>
      <c r="D314" s="31"/>
      <c r="E314" s="31"/>
      <c r="F314" s="32">
        <f>Data!BC286</f>
        <v>0</v>
      </c>
      <c r="G314" s="44">
        <f>Data!BD286</f>
        <v>-1.9</v>
      </c>
      <c r="H314" s="45" t="str">
        <f>Data!BE286</f>
        <v>i</v>
      </c>
    </row>
    <row r="315" spans="2:8" x14ac:dyDescent="0.25">
      <c r="B315" s="32" t="str">
        <f>Data!BB287</f>
        <v>Forest Heath District Council</v>
      </c>
      <c r="C315" s="31"/>
      <c r="D315" s="31"/>
      <c r="E315" s="31"/>
      <c r="F315" s="32">
        <f>Data!BC287</f>
        <v>0</v>
      </c>
      <c r="G315" s="44">
        <f>Data!BD287</f>
        <v>11.5</v>
      </c>
      <c r="H315" s="45" t="str">
        <f>Data!BE287</f>
        <v>h</v>
      </c>
    </row>
    <row r="316" spans="2:8" x14ac:dyDescent="0.25">
      <c r="B316" s="32" t="str">
        <f>Data!BB288</f>
        <v>Erewash Borough Council</v>
      </c>
      <c r="C316" s="31"/>
      <c r="D316" s="31"/>
      <c r="E316" s="31"/>
      <c r="F316" s="32">
        <f>Data!BC288</f>
        <v>0</v>
      </c>
      <c r="G316" s="44">
        <f>Data!BD288</f>
        <v>0</v>
      </c>
      <c r="H316" s="45" t="str">
        <f>Data!BE288</f>
        <v/>
      </c>
    </row>
    <row r="317" spans="2:8" x14ac:dyDescent="0.25">
      <c r="B317" s="32" t="str">
        <f>Data!BB289</f>
        <v>Eastbourne Borough Council</v>
      </c>
      <c r="C317" s="31"/>
      <c r="D317" s="31"/>
      <c r="E317" s="31"/>
      <c r="F317" s="32">
        <f>Data!BC289</f>
        <v>0</v>
      </c>
      <c r="G317" s="44">
        <f>Data!BD289</f>
        <v>0</v>
      </c>
      <c r="H317" s="45" t="str">
        <f>Data!BE289</f>
        <v/>
      </c>
    </row>
    <row r="318" spans="2:8" x14ac:dyDescent="0.25">
      <c r="B318" s="32" t="str">
        <f>Data!BB290</f>
        <v>East Riding of Yorkshire Council</v>
      </c>
      <c r="C318" s="31"/>
      <c r="D318" s="31"/>
      <c r="E318" s="31"/>
      <c r="F318" s="32">
        <f>Data!BC290</f>
        <v>0</v>
      </c>
      <c r="G318" s="44">
        <f>Data!BD290</f>
        <v>-12</v>
      </c>
      <c r="H318" s="45" t="str">
        <f>Data!BE290</f>
        <v>i</v>
      </c>
    </row>
    <row r="319" spans="2:8" x14ac:dyDescent="0.25">
      <c r="B319" s="32" t="str">
        <f>Data!BB291</f>
        <v>Ealing Council</v>
      </c>
      <c r="C319" s="31"/>
      <c r="D319" s="31"/>
      <c r="E319" s="31"/>
      <c r="F319" s="32">
        <f>Data!BC291</f>
        <v>0</v>
      </c>
      <c r="G319" s="44">
        <f>Data!BD291</f>
        <v>0</v>
      </c>
      <c r="H319" s="45" t="str">
        <f>Data!BE291</f>
        <v/>
      </c>
    </row>
    <row r="320" spans="2:8" x14ac:dyDescent="0.25">
      <c r="B320" s="32" t="str">
        <f>Data!BB292</f>
        <v>Chorley Borough Council</v>
      </c>
      <c r="C320" s="31"/>
      <c r="D320" s="31"/>
      <c r="E320" s="31"/>
      <c r="F320" s="32">
        <f>Data!BC292</f>
        <v>0</v>
      </c>
      <c r="G320" s="44">
        <f>Data!BD292</f>
        <v>0</v>
      </c>
      <c r="H320" s="45" t="str">
        <f>Data!BE292</f>
        <v/>
      </c>
    </row>
    <row r="321" spans="2:8" x14ac:dyDescent="0.25">
      <c r="B321" s="32" t="str">
        <f>Data!BB293</f>
        <v>Broxtowe Borough Council</v>
      </c>
      <c r="C321" s="31"/>
      <c r="D321" s="31"/>
      <c r="E321" s="31"/>
      <c r="F321" s="32">
        <f>Data!BC293</f>
        <v>0</v>
      </c>
      <c r="G321" s="44">
        <f>Data!BD293</f>
        <v>0</v>
      </c>
      <c r="H321" s="45" t="str">
        <f>Data!BE293</f>
        <v/>
      </c>
    </row>
    <row r="322" spans="2:8" x14ac:dyDescent="0.25">
      <c r="B322" s="32" t="str">
        <f>Data!BB294</f>
        <v>Avon Fire &amp; Rescue Service</v>
      </c>
      <c r="C322" s="31"/>
      <c r="D322" s="31"/>
      <c r="E322" s="31"/>
      <c r="F322" s="32">
        <f>Data!BC294</f>
        <v>0</v>
      </c>
      <c r="G322" s="44">
        <f>Data!BD294</f>
        <v>0</v>
      </c>
      <c r="H322" s="45" t="str">
        <f>Data!BE294</f>
        <v/>
      </c>
    </row>
    <row r="323" spans="2:8" x14ac:dyDescent="0.25">
      <c r="B323" s="32" t="str">
        <f>Data!BB295</f>
        <v>Ashfield District Council</v>
      </c>
      <c r="C323" s="31"/>
      <c r="D323" s="31"/>
      <c r="E323" s="31"/>
      <c r="F323" s="32">
        <f>Data!BC295</f>
        <v>0</v>
      </c>
      <c r="G323" s="44">
        <f>Data!BD295</f>
        <v>0</v>
      </c>
      <c r="H323" s="45" t="str">
        <f>Data!BE295</f>
        <v/>
      </c>
    </row>
    <row r="324" spans="2:8" x14ac:dyDescent="0.25">
      <c r="B324" s="32" t="str">
        <f>Data!BB296</f>
        <v>Rushcliffe Borough Council</v>
      </c>
      <c r="C324" s="31"/>
      <c r="D324" s="31"/>
      <c r="E324" s="31"/>
      <c r="F324" s="32">
        <f>Data!BC296</f>
        <v>-0.1</v>
      </c>
      <c r="G324" s="44">
        <f>Data!BD296</f>
        <v>1.2</v>
      </c>
      <c r="H324" s="45" t="str">
        <f>Data!BE296</f>
        <v>h</v>
      </c>
    </row>
    <row r="325" spans="2:8" x14ac:dyDescent="0.25">
      <c r="B325" s="32" t="str">
        <f>Data!BB297</f>
        <v>Calderdale Metropolitan Borough Council</v>
      </c>
      <c r="C325" s="31"/>
      <c r="D325" s="31"/>
      <c r="E325" s="31"/>
      <c r="F325" s="32">
        <f>Data!BC297</f>
        <v>-0.1</v>
      </c>
      <c r="G325" s="44">
        <f>Data!BD297</f>
        <v>4.9000000000000004</v>
      </c>
      <c r="H325" s="45" t="str">
        <f>Data!BE297</f>
        <v>h</v>
      </c>
    </row>
    <row r="326" spans="2:8" x14ac:dyDescent="0.25">
      <c r="B326" s="32" t="str">
        <f>Data!BB298</f>
        <v>Norwich City Council</v>
      </c>
      <c r="C326" s="31"/>
      <c r="D326" s="31"/>
      <c r="E326" s="31"/>
      <c r="F326" s="32">
        <f>Data!BC298</f>
        <v>-0.2</v>
      </c>
      <c r="G326" s="44">
        <f>Data!BD298</f>
        <v>-0.2</v>
      </c>
      <c r="H326" s="45" t="str">
        <f>Data!BE298</f>
        <v>i</v>
      </c>
    </row>
    <row r="327" spans="2:8" x14ac:dyDescent="0.25">
      <c r="B327" s="32" t="str">
        <f>Data!BB299</f>
        <v>North Kesteven District Council</v>
      </c>
      <c r="C327" s="31"/>
      <c r="D327" s="31"/>
      <c r="E327" s="31"/>
      <c r="F327" s="32">
        <f>Data!BC299</f>
        <v>-0.4</v>
      </c>
      <c r="G327" s="44">
        <f>Data!BD299</f>
        <v>-4.7</v>
      </c>
      <c r="H327" s="45" t="str">
        <f>Data!BE299</f>
        <v>i</v>
      </c>
    </row>
    <row r="328" spans="2:8" x14ac:dyDescent="0.25">
      <c r="B328" s="32" t="str">
        <f>Data!BB300</f>
        <v>Bath and North East Somerset Council</v>
      </c>
      <c r="C328" s="31"/>
      <c r="D328" s="31"/>
      <c r="E328" s="31"/>
      <c r="F328" s="32">
        <f>Data!BC300</f>
        <v>-0.5</v>
      </c>
      <c r="G328" s="44">
        <f>Data!BD300</f>
        <v>9.9999999999999978E-2</v>
      </c>
      <c r="H328" s="45" t="str">
        <f>Data!BE300</f>
        <v>h</v>
      </c>
    </row>
    <row r="329" spans="2:8" x14ac:dyDescent="0.25">
      <c r="B329" s="32" t="str">
        <f>Data!BB301</f>
        <v>North Lincolnshire Council</v>
      </c>
      <c r="C329" s="31"/>
      <c r="D329" s="31"/>
      <c r="E329" s="31"/>
      <c r="F329" s="32">
        <f>Data!BC301</f>
        <v>-1.1000000000000001</v>
      </c>
      <c r="G329" s="44">
        <f>Data!BD301</f>
        <v>-1.2000000000000002</v>
      </c>
      <c r="H329" s="45" t="str">
        <f>Data!BE301</f>
        <v>i</v>
      </c>
    </row>
    <row r="330" spans="2:8" x14ac:dyDescent="0.25">
      <c r="B330" s="32" t="str">
        <f>Data!BB302</f>
        <v>Blackburn With Darwen Borough Council</v>
      </c>
      <c r="C330" s="31"/>
      <c r="D330" s="31"/>
      <c r="E330" s="31"/>
      <c r="F330" s="32">
        <f>Data!BC302</f>
        <v>-1.3</v>
      </c>
      <c r="G330" s="44">
        <f>Data!BD302</f>
        <v>1.4999999999999998</v>
      </c>
      <c r="H330" s="45" t="str">
        <f>Data!BE302</f>
        <v>h</v>
      </c>
    </row>
    <row r="331" spans="2:8" x14ac:dyDescent="0.25">
      <c r="B331" s="32" t="str">
        <f>Data!BB303</f>
        <v>Torbay Council</v>
      </c>
      <c r="C331" s="31"/>
      <c r="D331" s="31"/>
      <c r="E331" s="31"/>
      <c r="F331" s="32">
        <f>Data!BC303</f>
        <v>-1.4</v>
      </c>
      <c r="G331" s="44">
        <f>Data!BD303</f>
        <v>-3.6999999999999997</v>
      </c>
      <c r="H331" s="45" t="str">
        <f>Data!BE303</f>
        <v>i</v>
      </c>
    </row>
    <row r="332" spans="2:8" x14ac:dyDescent="0.25">
      <c r="B332" s="32" t="str">
        <f>Data!BB304</f>
        <v>Rutland County Council</v>
      </c>
      <c r="C332" s="31"/>
      <c r="D332" s="31"/>
      <c r="E332" s="31"/>
      <c r="F332" s="32">
        <f>Data!BC304</f>
        <v>-1.5</v>
      </c>
      <c r="G332" s="44">
        <f>Data!BD304</f>
        <v>-13.8</v>
      </c>
      <c r="H332" s="45" t="str">
        <f>Data!BE304</f>
        <v>i</v>
      </c>
    </row>
    <row r="333" spans="2:8" x14ac:dyDescent="0.25">
      <c r="B333" s="32" t="str">
        <f>Data!BB305</f>
        <v>London Borough of Camden</v>
      </c>
      <c r="C333" s="31"/>
      <c r="D333" s="31"/>
      <c r="E333" s="31"/>
      <c r="F333" s="32">
        <f>Data!BC305</f>
        <v>-1.6</v>
      </c>
      <c r="G333" s="44">
        <f>Data!BD305</f>
        <v>1.9</v>
      </c>
      <c r="H333" s="45" t="str">
        <f>Data!BE305</f>
        <v>h</v>
      </c>
    </row>
    <row r="334" spans="2:8" x14ac:dyDescent="0.25">
      <c r="B334" s="32" t="str">
        <f>Data!BB306</f>
        <v>Elmbridge Borough Council</v>
      </c>
      <c r="C334" s="31"/>
      <c r="D334" s="31"/>
      <c r="E334" s="31"/>
      <c r="F334" s="32">
        <f>Data!BC306</f>
        <v>-1.6</v>
      </c>
      <c r="G334" s="44">
        <f>Data!BD306</f>
        <v>-1.6</v>
      </c>
      <c r="H334" s="45" t="str">
        <f>Data!BE306</f>
        <v>i</v>
      </c>
    </row>
    <row r="335" spans="2:8" x14ac:dyDescent="0.25">
      <c r="B335" s="32" t="str">
        <f>Data!BB307</f>
        <v>Christchurch and East Dorset Councils</v>
      </c>
      <c r="C335" s="31"/>
      <c r="D335" s="31"/>
      <c r="E335" s="31"/>
      <c r="F335" s="32">
        <f>Data!BC307</f>
        <v>-1.6</v>
      </c>
      <c r="G335" s="44">
        <f>Data!BD307</f>
        <v>-12.2</v>
      </c>
      <c r="H335" s="45" t="str">
        <f>Data!BE307</f>
        <v>i</v>
      </c>
    </row>
    <row r="336" spans="2:8" x14ac:dyDescent="0.25">
      <c r="B336" s="32" t="str">
        <f>Data!BB308</f>
        <v>Stafford Borough Council</v>
      </c>
      <c r="C336" s="31"/>
      <c r="D336" s="31"/>
      <c r="E336" s="31"/>
      <c r="F336" s="32">
        <f>Data!BC308</f>
        <v>-2.4</v>
      </c>
      <c r="G336" s="44">
        <f>Data!BD308</f>
        <v>-2.9</v>
      </c>
      <c r="H336" s="45" t="str">
        <f>Data!BE308</f>
        <v>i</v>
      </c>
    </row>
    <row r="337" spans="2:8" x14ac:dyDescent="0.25">
      <c r="B337" s="32" t="str">
        <f>Data!BB309</f>
        <v>Bassetlaw District Council</v>
      </c>
      <c r="C337" s="31"/>
      <c r="D337" s="31"/>
      <c r="E337" s="31"/>
      <c r="F337" s="32">
        <f>Data!BC309</f>
        <v>-2.4</v>
      </c>
      <c r="G337" s="44">
        <f>Data!BD309</f>
        <v>2.0000000000000004</v>
      </c>
      <c r="H337" s="45" t="str">
        <f>Data!BE309</f>
        <v>h</v>
      </c>
    </row>
    <row r="338" spans="2:8" x14ac:dyDescent="0.25">
      <c r="B338" s="32" t="str">
        <f>Data!BB310</f>
        <v>Harrogate Borough Council</v>
      </c>
      <c r="C338" s="31"/>
      <c r="D338" s="31"/>
      <c r="E338" s="31"/>
      <c r="F338" s="32">
        <f>Data!BC310</f>
        <v>-2.6</v>
      </c>
      <c r="G338" s="44">
        <f>Data!BD310</f>
        <v>1.4999999999999996</v>
      </c>
      <c r="H338" s="45" t="str">
        <f>Data!BE310</f>
        <v>h</v>
      </c>
    </row>
    <row r="339" spans="2:8" x14ac:dyDescent="0.25">
      <c r="B339" s="32" t="str">
        <f>Data!BB311</f>
        <v>East Staffordshire Borough Council</v>
      </c>
      <c r="C339" s="31"/>
      <c r="D339" s="31"/>
      <c r="E339" s="31"/>
      <c r="F339" s="32">
        <f>Data!BC311</f>
        <v>-2.6</v>
      </c>
      <c r="G339" s="44">
        <f>Data!BD311</f>
        <v>4.3000000000000007</v>
      </c>
      <c r="H339" s="45" t="str">
        <f>Data!BE311</f>
        <v>h</v>
      </c>
    </row>
    <row r="340" spans="2:8" x14ac:dyDescent="0.25">
      <c r="B340" s="32" t="str">
        <f>Data!BB312</f>
        <v>Enfield Council</v>
      </c>
      <c r="C340" s="31"/>
      <c r="D340" s="31"/>
      <c r="E340" s="31"/>
      <c r="F340" s="32">
        <f>Data!BC312</f>
        <v>-2.9</v>
      </c>
      <c r="G340" s="44">
        <f>Data!BD312</f>
        <v>-4.4000000000000004</v>
      </c>
      <c r="H340" s="45" t="str">
        <f>Data!BE312</f>
        <v>i</v>
      </c>
    </row>
    <row r="341" spans="2:8" x14ac:dyDescent="0.25">
      <c r="B341" s="32" t="str">
        <f>Data!BB313</f>
        <v>Cheshire West And Chester Council</v>
      </c>
      <c r="C341" s="31"/>
      <c r="D341" s="31"/>
      <c r="E341" s="31"/>
      <c r="F341" s="32">
        <f>Data!BC313</f>
        <v>-3.2</v>
      </c>
      <c r="G341" s="44">
        <f>Data!BD313</f>
        <v>-1.1000000000000001</v>
      </c>
      <c r="H341" s="45" t="str">
        <f>Data!BE313</f>
        <v>i</v>
      </c>
    </row>
    <row r="342" spans="2:8" x14ac:dyDescent="0.25">
      <c r="B342" s="32" t="str">
        <f>Data!BB314</f>
        <v>Carlisle City Council</v>
      </c>
      <c r="C342" s="31"/>
      <c r="D342" s="31"/>
      <c r="E342" s="31"/>
      <c r="F342" s="32">
        <f>Data!BC314</f>
        <v>-3.2</v>
      </c>
      <c r="G342" s="44">
        <f>Data!BD314</f>
        <v>3.0999999999999996</v>
      </c>
      <c r="H342" s="45" t="str">
        <f>Data!BE314</f>
        <v>h</v>
      </c>
    </row>
    <row r="343" spans="2:8" x14ac:dyDescent="0.25">
      <c r="B343" s="32" t="str">
        <f>Data!BB315</f>
        <v>Bournemouth Borough Council</v>
      </c>
      <c r="C343" s="31"/>
      <c r="D343" s="31"/>
      <c r="E343" s="31"/>
      <c r="F343" s="32">
        <f>Data!BC315</f>
        <v>-3.9</v>
      </c>
      <c r="G343" s="44">
        <f>Data!BD315</f>
        <v>-1</v>
      </c>
      <c r="H343" s="45" t="str">
        <f>Data!BE315</f>
        <v>i</v>
      </c>
    </row>
    <row r="344" spans="2:8" x14ac:dyDescent="0.25">
      <c r="B344" s="32" t="str">
        <f>Data!BB316</f>
        <v>Crawley Borough Council</v>
      </c>
      <c r="C344" s="31"/>
      <c r="D344" s="31"/>
      <c r="E344" s="31"/>
      <c r="F344" s="32">
        <f>Data!BC316</f>
        <v>-4</v>
      </c>
      <c r="G344" s="44">
        <f>Data!BD316</f>
        <v>-4.0999999999999996</v>
      </c>
      <c r="H344" s="45" t="str">
        <f>Data!BE316</f>
        <v>i</v>
      </c>
    </row>
    <row r="345" spans="2:8" x14ac:dyDescent="0.25">
      <c r="B345" s="32" t="str">
        <f>Data!BB317</f>
        <v>Adur District Council</v>
      </c>
      <c r="C345" s="31"/>
      <c r="D345" s="31"/>
      <c r="E345" s="31"/>
      <c r="F345" s="32">
        <f>Data!BC317</f>
        <v>-4.2</v>
      </c>
      <c r="G345" s="44">
        <f>Data!BD317</f>
        <v>46.099999999999994</v>
      </c>
      <c r="H345" s="45" t="str">
        <f>Data!BE317</f>
        <v>h</v>
      </c>
    </row>
    <row r="346" spans="2:8" x14ac:dyDescent="0.25">
      <c r="B346" s="32" t="str">
        <f>Data!BB318</f>
        <v>Redcar &amp; Cleveland Borough Council</v>
      </c>
      <c r="C346" s="31"/>
      <c r="D346" s="31"/>
      <c r="E346" s="31"/>
      <c r="F346" s="32">
        <f>Data!BC318</f>
        <v>-4.3</v>
      </c>
      <c r="G346" s="44">
        <f>Data!BD318</f>
        <v>-4.3</v>
      </c>
      <c r="H346" s="45" t="str">
        <f>Data!BE318</f>
        <v>i</v>
      </c>
    </row>
    <row r="347" spans="2:8" x14ac:dyDescent="0.25">
      <c r="B347" s="32" t="str">
        <f>Data!BB319</f>
        <v>London Fire &amp; Emergency Planning Authority</v>
      </c>
      <c r="C347" s="31"/>
      <c r="D347" s="31"/>
      <c r="E347" s="31"/>
      <c r="F347" s="32">
        <f>Data!BC319</f>
        <v>-4.5999999999999996</v>
      </c>
      <c r="G347" s="44">
        <f>Data!BD319</f>
        <v>-0.5</v>
      </c>
      <c r="H347" s="45" t="str">
        <f>Data!BE319</f>
        <v>i</v>
      </c>
    </row>
    <row r="348" spans="2:8" x14ac:dyDescent="0.25">
      <c r="B348" s="32" t="str">
        <f>Data!BB320</f>
        <v>Chelmsford City Council</v>
      </c>
      <c r="C348" s="31"/>
      <c r="D348" s="31"/>
      <c r="E348" s="31"/>
      <c r="F348" s="32">
        <f>Data!BC320</f>
        <v>-4.8</v>
      </c>
      <c r="G348" s="44">
        <f>Data!BD320</f>
        <v>0.29999999999999982</v>
      </c>
      <c r="H348" s="45" t="str">
        <f>Data!BE320</f>
        <v>h</v>
      </c>
    </row>
    <row r="349" spans="2:8" x14ac:dyDescent="0.25">
      <c r="B349" s="32" t="str">
        <f>Data!BB321</f>
        <v>North Warwickshire Borough Council</v>
      </c>
      <c r="C349" s="31"/>
      <c r="D349" s="31"/>
      <c r="E349" s="31"/>
      <c r="F349" s="32">
        <f>Data!BC321</f>
        <v>-5</v>
      </c>
      <c r="G349" s="44">
        <f>Data!BD321</f>
        <v>-9.5</v>
      </c>
      <c r="H349" s="45" t="str">
        <f>Data!BE321</f>
        <v>i</v>
      </c>
    </row>
    <row r="350" spans="2:8" x14ac:dyDescent="0.25">
      <c r="B350" s="32" t="str">
        <f>Data!BB322</f>
        <v>Kings Lynn &amp; West Norfolk Borough Council</v>
      </c>
      <c r="C350" s="31"/>
      <c r="D350" s="31"/>
      <c r="E350" s="31"/>
      <c r="F350" s="32">
        <f>Data!BC322</f>
        <v>-5.0999999999999996</v>
      </c>
      <c r="G350" s="44">
        <f>Data!BD322</f>
        <v>-1.3999999999999995</v>
      </c>
      <c r="H350" s="45" t="str">
        <f>Data!BE322</f>
        <v>i</v>
      </c>
    </row>
    <row r="351" spans="2:8" x14ac:dyDescent="0.25">
      <c r="B351" s="32" t="str">
        <f>Data!BB323</f>
        <v>Runnymede Borough Council</v>
      </c>
      <c r="C351" s="31"/>
      <c r="D351" s="31"/>
      <c r="E351" s="31"/>
      <c r="F351" s="32">
        <f>Data!BC323</f>
        <v>-5.2</v>
      </c>
      <c r="G351" s="44">
        <f>Data!BD323</f>
        <v>-4.9000000000000004</v>
      </c>
      <c r="H351" s="45" t="str">
        <f>Data!BE323</f>
        <v>i</v>
      </c>
    </row>
    <row r="352" spans="2:8" x14ac:dyDescent="0.25">
      <c r="B352" s="32" t="str">
        <f>Data!BB324</f>
        <v>Wigan Metropolitan Borough Council</v>
      </c>
      <c r="C352" s="31"/>
      <c r="D352" s="31"/>
      <c r="E352" s="31"/>
      <c r="F352" s="32">
        <f>Data!BC324</f>
        <v>-5.3</v>
      </c>
      <c r="G352" s="44">
        <f>Data!BD324</f>
        <v>-5.2</v>
      </c>
      <c r="H352" s="45" t="str">
        <f>Data!BE324</f>
        <v>i</v>
      </c>
    </row>
    <row r="353" spans="2:8" x14ac:dyDescent="0.25">
      <c r="B353" s="32" t="str">
        <f>Data!BB325</f>
        <v>Kettering Borough Council</v>
      </c>
      <c r="C353" s="31"/>
      <c r="D353" s="31"/>
      <c r="E353" s="31"/>
      <c r="F353" s="32">
        <f>Data!BC325</f>
        <v>-5.5</v>
      </c>
      <c r="G353" s="44">
        <f>Data!BD325</f>
        <v>0</v>
      </c>
      <c r="H353" s="45" t="str">
        <f>Data!BE325</f>
        <v/>
      </c>
    </row>
    <row r="354" spans="2:8" x14ac:dyDescent="0.25">
      <c r="B354" s="32" t="str">
        <f>Data!BB326</f>
        <v>Newark &amp; Sherwood District Council</v>
      </c>
      <c r="C354" s="31"/>
      <c r="D354" s="31"/>
      <c r="E354" s="31"/>
      <c r="F354" s="32">
        <f>Data!BC326</f>
        <v>-5.6</v>
      </c>
      <c r="G354" s="44">
        <f>Data!BD326</f>
        <v>-5.6</v>
      </c>
      <c r="H354" s="45" t="str">
        <f>Data!BE326</f>
        <v>i</v>
      </c>
    </row>
    <row r="355" spans="2:8" x14ac:dyDescent="0.25">
      <c r="B355" s="32" t="str">
        <f>Data!BB327</f>
        <v>Blackpool Council</v>
      </c>
      <c r="C355" s="31"/>
      <c r="D355" s="31"/>
      <c r="E355" s="31"/>
      <c r="F355" s="32">
        <f>Data!BC327</f>
        <v>-5.8</v>
      </c>
      <c r="G355" s="44">
        <f>Data!BD327</f>
        <v>0.20000000000000018</v>
      </c>
      <c r="H355" s="45" t="str">
        <f>Data!BE327</f>
        <v>h</v>
      </c>
    </row>
    <row r="356" spans="2:8" x14ac:dyDescent="0.25">
      <c r="B356" s="32" t="str">
        <f>Data!BB328</f>
        <v>New Forest District Council</v>
      </c>
      <c r="C356" s="31"/>
      <c r="D356" s="31"/>
      <c r="E356" s="31"/>
      <c r="F356" s="32">
        <f>Data!BC328</f>
        <v>-6</v>
      </c>
      <c r="G356" s="44">
        <f>Data!BD328</f>
        <v>3.5</v>
      </c>
      <c r="H356" s="45" t="str">
        <f>Data!BE328</f>
        <v>h</v>
      </c>
    </row>
    <row r="357" spans="2:8" x14ac:dyDescent="0.25">
      <c r="B357" s="32" t="str">
        <f>Data!BB329</f>
        <v>Royal Borough of Greenwich</v>
      </c>
      <c r="C357" s="31"/>
      <c r="D357" s="31"/>
      <c r="E357" s="31"/>
      <c r="F357" s="32">
        <f>Data!BC329</f>
        <v>-6.3</v>
      </c>
      <c r="G357" s="44">
        <f>Data!BD329</f>
        <v>0.90000000000000036</v>
      </c>
      <c r="H357" s="45" t="str">
        <f>Data!BE329</f>
        <v>h</v>
      </c>
    </row>
    <row r="358" spans="2:8" x14ac:dyDescent="0.25">
      <c r="B358" s="32" t="str">
        <f>Data!BB330</f>
        <v>Slough Borough Council</v>
      </c>
      <c r="C358" s="31"/>
      <c r="D358" s="31"/>
      <c r="E358" s="31"/>
      <c r="F358" s="32">
        <f>Data!BC330</f>
        <v>-6.4</v>
      </c>
      <c r="G358" s="44">
        <f>Data!BD330</f>
        <v>-18.899999999999999</v>
      </c>
      <c r="H358" s="45" t="str">
        <f>Data!BE330</f>
        <v>i</v>
      </c>
    </row>
    <row r="359" spans="2:8" x14ac:dyDescent="0.25">
      <c r="B359" s="32" t="str">
        <f>Data!BB331</f>
        <v>Colchester Borough Council</v>
      </c>
      <c r="C359" s="31"/>
      <c r="D359" s="31"/>
      <c r="E359" s="31"/>
      <c r="F359" s="32">
        <f>Data!BC331</f>
        <v>-6.5</v>
      </c>
      <c r="G359" s="44">
        <f>Data!BD331</f>
        <v>-2.5</v>
      </c>
      <c r="H359" s="45" t="str">
        <f>Data!BE331</f>
        <v>i</v>
      </c>
    </row>
    <row r="360" spans="2:8" x14ac:dyDescent="0.25">
      <c r="B360" s="32" t="str">
        <f>Data!BB332</f>
        <v>Basildon District Council</v>
      </c>
      <c r="C360" s="31"/>
      <c r="D360" s="31"/>
      <c r="E360" s="31"/>
      <c r="F360" s="32">
        <f>Data!BC332</f>
        <v>-6.6</v>
      </c>
      <c r="G360" s="44">
        <f>Data!BD332</f>
        <v>-9.9999999999999645E-2</v>
      </c>
      <c r="H360" s="45" t="str">
        <f>Data!BE332</f>
        <v>i</v>
      </c>
    </row>
    <row r="361" spans="2:8" x14ac:dyDescent="0.25">
      <c r="B361" s="32" t="str">
        <f>Data!BB333</f>
        <v>Stoke-on-Trent City Council</v>
      </c>
      <c r="C361" s="31"/>
      <c r="D361" s="31"/>
      <c r="E361" s="31"/>
      <c r="F361" s="32">
        <f>Data!BC333</f>
        <v>-6.7</v>
      </c>
      <c r="G361" s="44">
        <f>Data!BD333</f>
        <v>-3.4000000000000004</v>
      </c>
      <c r="H361" s="45" t="str">
        <f>Data!BE333</f>
        <v>i</v>
      </c>
    </row>
    <row r="362" spans="2:8" x14ac:dyDescent="0.25">
      <c r="B362" s="32" t="str">
        <f>Data!BB334</f>
        <v>Brighton &amp; Hove City Council</v>
      </c>
      <c r="C362" s="31"/>
      <c r="D362" s="31"/>
      <c r="E362" s="31"/>
      <c r="F362" s="32">
        <f>Data!BC334</f>
        <v>-6.7</v>
      </c>
      <c r="G362" s="44">
        <f>Data!BD334</f>
        <v>0.59999999999999964</v>
      </c>
      <c r="H362" s="45" t="str">
        <f>Data!BE334</f>
        <v>h</v>
      </c>
    </row>
    <row r="363" spans="2:8" x14ac:dyDescent="0.25">
      <c r="B363" s="32" t="str">
        <f>Data!BB335</f>
        <v>Plymouth City Council</v>
      </c>
      <c r="C363" s="31"/>
      <c r="D363" s="31"/>
      <c r="E363" s="31"/>
      <c r="F363" s="32">
        <f>Data!BC335</f>
        <v>-7</v>
      </c>
      <c r="G363" s="44">
        <f>Data!BD335</f>
        <v>-3.7</v>
      </c>
      <c r="H363" s="45" t="str">
        <f>Data!BE335</f>
        <v>i</v>
      </c>
    </row>
    <row r="364" spans="2:8" x14ac:dyDescent="0.25">
      <c r="B364" s="32" t="str">
        <f>Data!BB336</f>
        <v>Shepway District Council</v>
      </c>
      <c r="C364" s="31"/>
      <c r="D364" s="31"/>
      <c r="E364" s="31"/>
      <c r="F364" s="32">
        <f>Data!BC336</f>
        <v>-7.2</v>
      </c>
      <c r="G364" s="44">
        <f>Data!BD336</f>
        <v>-3</v>
      </c>
      <c r="H364" s="45" t="str">
        <f>Data!BE336</f>
        <v>i</v>
      </c>
    </row>
    <row r="365" spans="2:8" x14ac:dyDescent="0.25">
      <c r="B365" s="32" t="str">
        <f>Data!BB337</f>
        <v>Royal Berkshire Fire &amp; Rescue Service</v>
      </c>
      <c r="C365" s="31"/>
      <c r="D365" s="31"/>
      <c r="E365" s="31"/>
      <c r="F365" s="32">
        <f>Data!BC337</f>
        <v>-8.3000000000000007</v>
      </c>
      <c r="G365" s="44">
        <f>Data!BD337</f>
        <v>-12</v>
      </c>
      <c r="H365" s="45" t="str">
        <f>Data!BE337</f>
        <v>i</v>
      </c>
    </row>
    <row r="366" spans="2:8" x14ac:dyDescent="0.25">
      <c r="B366" s="32" t="str">
        <f>Data!BB338</f>
        <v>Tameside Metropolitan Borough Council</v>
      </c>
      <c r="C366" s="31"/>
      <c r="D366" s="31"/>
      <c r="E366" s="31"/>
      <c r="F366" s="32">
        <f>Data!BC338</f>
        <v>-8.5</v>
      </c>
      <c r="G366" s="44">
        <f>Data!BD338</f>
        <v>-2.7</v>
      </c>
      <c r="H366" s="45" t="str">
        <f>Data!BE338</f>
        <v>i</v>
      </c>
    </row>
    <row r="367" spans="2:8" x14ac:dyDescent="0.25">
      <c r="B367" s="32" t="str">
        <f>Data!BB339</f>
        <v>Tendring District Council</v>
      </c>
      <c r="C367" s="31"/>
      <c r="D367" s="31"/>
      <c r="E367" s="31"/>
      <c r="F367" s="32">
        <f>Data!BC339</f>
        <v>-8.9</v>
      </c>
      <c r="G367" s="44">
        <f>Data!BD339</f>
        <v>4.6999999999999993</v>
      </c>
      <c r="H367" s="45" t="str">
        <f>Data!BE339</f>
        <v>h</v>
      </c>
    </row>
    <row r="368" spans="2:8" x14ac:dyDescent="0.25">
      <c r="B368" s="32" t="str">
        <f>Data!BB340</f>
        <v>Gravesham Borough Council</v>
      </c>
      <c r="C368" s="31"/>
      <c r="D368" s="31"/>
      <c r="E368" s="31"/>
      <c r="F368" s="32">
        <f>Data!BC340</f>
        <v>-8.9</v>
      </c>
      <c r="G368" s="44">
        <f>Data!BD340</f>
        <v>0</v>
      </c>
      <c r="H368" s="45" t="str">
        <f>Data!BE340</f>
        <v/>
      </c>
    </row>
    <row r="369" spans="2:8" x14ac:dyDescent="0.25">
      <c r="B369" s="32" t="str">
        <f>Data!BB341</f>
        <v>Staffordshire Fire &amp; Rescue Services</v>
      </c>
      <c r="C369" s="31"/>
      <c r="D369" s="31"/>
      <c r="E369" s="31"/>
      <c r="F369" s="32">
        <f>Data!BC341</f>
        <v>-9</v>
      </c>
      <c r="G369" s="44">
        <f>Data!BD341</f>
        <v>-14.3</v>
      </c>
      <c r="H369" s="45" t="str">
        <f>Data!BE341</f>
        <v>i</v>
      </c>
    </row>
    <row r="370" spans="2:8" x14ac:dyDescent="0.25">
      <c r="B370" s="32" t="str">
        <f>Data!BB342</f>
        <v>Fenland District Council</v>
      </c>
      <c r="C370" s="31"/>
      <c r="D370" s="31"/>
      <c r="E370" s="31"/>
      <c r="F370" s="32">
        <f>Data!BC342</f>
        <v>-9</v>
      </c>
      <c r="G370" s="44">
        <f>Data!BD342</f>
        <v>-9</v>
      </c>
      <c r="H370" s="45" t="str">
        <f>Data!BE342</f>
        <v>i</v>
      </c>
    </row>
    <row r="371" spans="2:8" x14ac:dyDescent="0.25">
      <c r="B371" s="32" t="str">
        <f>Data!BB343</f>
        <v>London Borough of Redbridge Council</v>
      </c>
      <c r="C371" s="31"/>
      <c r="D371" s="31"/>
      <c r="E371" s="31"/>
      <c r="F371" s="32">
        <f>Data!BC343</f>
        <v>-9.1999999999999993</v>
      </c>
      <c r="G371" s="44">
        <f>Data!BD343</f>
        <v>0.90000000000000036</v>
      </c>
      <c r="H371" s="45" t="str">
        <f>Data!BE343</f>
        <v>h</v>
      </c>
    </row>
    <row r="372" spans="2:8" x14ac:dyDescent="0.25">
      <c r="B372" s="32" t="str">
        <f>Data!BB344</f>
        <v>Castle Point Borough Council</v>
      </c>
      <c r="C372" s="31"/>
      <c r="D372" s="31"/>
      <c r="E372" s="31"/>
      <c r="F372" s="32">
        <f>Data!BC344</f>
        <v>-9.6999999999999993</v>
      </c>
      <c r="G372" s="44">
        <f>Data!BD344</f>
        <v>2.8000000000000007</v>
      </c>
      <c r="H372" s="45" t="str">
        <f>Data!BE344</f>
        <v>h</v>
      </c>
    </row>
    <row r="373" spans="2:8" x14ac:dyDescent="0.25">
      <c r="B373" s="32" t="str">
        <f>Data!BB345</f>
        <v>Dorset County Council</v>
      </c>
      <c r="C373" s="31"/>
      <c r="D373" s="31"/>
      <c r="E373" s="31"/>
      <c r="F373" s="32">
        <f>Data!BC345</f>
        <v>-9.8000000000000007</v>
      </c>
      <c r="G373" s="44">
        <f>Data!BD345</f>
        <v>-3.3000000000000007</v>
      </c>
      <c r="H373" s="45" t="str">
        <f>Data!BE345</f>
        <v>i</v>
      </c>
    </row>
    <row r="374" spans="2:8" x14ac:dyDescent="0.25">
      <c r="B374" s="32" t="str">
        <f>Data!BB346</f>
        <v>Eastleigh Borough Council</v>
      </c>
      <c r="C374" s="31"/>
      <c r="D374" s="31"/>
      <c r="E374" s="31"/>
      <c r="F374" s="32">
        <f>Data!BC346</f>
        <v>-9.9</v>
      </c>
      <c r="G374" s="44">
        <f>Data!BD346</f>
        <v>2.7999999999999989</v>
      </c>
      <c r="H374" s="45" t="str">
        <f>Data!BE346</f>
        <v>h</v>
      </c>
    </row>
    <row r="375" spans="2:8" x14ac:dyDescent="0.25">
      <c r="B375" s="32" t="str">
        <f>Data!BB347</f>
        <v>Hambleton District Council</v>
      </c>
      <c r="C375" s="31"/>
      <c r="D375" s="31"/>
      <c r="E375" s="31"/>
      <c r="F375" s="32">
        <f>Data!BC347</f>
        <v>-10.199999999999999</v>
      </c>
      <c r="G375" s="44">
        <f>Data!BD347</f>
        <v>2.1000000000000014</v>
      </c>
      <c r="H375" s="45" t="str">
        <f>Data!BE347</f>
        <v>h</v>
      </c>
    </row>
    <row r="376" spans="2:8" x14ac:dyDescent="0.25">
      <c r="B376" s="32" t="str">
        <f>Data!BB348</f>
        <v>Test Valley Borough Council</v>
      </c>
      <c r="C376" s="31"/>
      <c r="D376" s="31"/>
      <c r="E376" s="31"/>
      <c r="F376" s="32">
        <f>Data!BC348</f>
        <v>-10.4</v>
      </c>
      <c r="G376" s="44">
        <f>Data!BD348</f>
        <v>0</v>
      </c>
      <c r="H376" s="45" t="str">
        <f>Data!BE348</f>
        <v/>
      </c>
    </row>
    <row r="377" spans="2:8" x14ac:dyDescent="0.25">
      <c r="B377" s="32" t="str">
        <f>Data!BB349</f>
        <v>Horsham District Council</v>
      </c>
      <c r="C377" s="31"/>
      <c r="D377" s="31"/>
      <c r="E377" s="31"/>
      <c r="F377" s="32">
        <f>Data!BC349</f>
        <v>-10.8</v>
      </c>
      <c r="G377" s="44">
        <f>Data!BD349</f>
        <v>-7.6000000000000005</v>
      </c>
      <c r="H377" s="45" t="str">
        <f>Data!BE349</f>
        <v>i</v>
      </c>
    </row>
    <row r="378" spans="2:8" x14ac:dyDescent="0.25">
      <c r="B378" s="32" t="str">
        <f>Data!BB350</f>
        <v>London Borough of Islington</v>
      </c>
      <c r="C378" s="31"/>
      <c r="D378" s="31"/>
      <c r="E378" s="31"/>
      <c r="F378" s="32">
        <f>Data!BC350</f>
        <v>-11</v>
      </c>
      <c r="G378" s="44">
        <f>Data!BD350</f>
        <v>1.5999999999999996</v>
      </c>
      <c r="H378" s="45" t="str">
        <f>Data!BE350</f>
        <v>h</v>
      </c>
    </row>
    <row r="379" spans="2:8" x14ac:dyDescent="0.25">
      <c r="B379" s="32" t="str">
        <f>Data!BB351</f>
        <v>Exeter City Council</v>
      </c>
      <c r="C379" s="31"/>
      <c r="D379" s="31"/>
      <c r="E379" s="31"/>
      <c r="F379" s="32">
        <f>Data!BC351</f>
        <v>-11.1</v>
      </c>
      <c r="G379" s="44">
        <f>Data!BD351</f>
        <v>-5.0999999999999996</v>
      </c>
      <c r="H379" s="45" t="str">
        <f>Data!BE351</f>
        <v>i</v>
      </c>
    </row>
    <row r="380" spans="2:8" x14ac:dyDescent="0.25">
      <c r="B380" s="32" t="str">
        <f>Data!BB352</f>
        <v>Scarborough Borough Council</v>
      </c>
      <c r="C380" s="31"/>
      <c r="D380" s="31"/>
      <c r="E380" s="31"/>
      <c r="F380" s="32">
        <f>Data!BC352</f>
        <v>-11.3</v>
      </c>
      <c r="G380" s="44">
        <f>Data!BD352</f>
        <v>9.9999999999999645E-2</v>
      </c>
      <c r="H380" s="45" t="str">
        <f>Data!BE352</f>
        <v>h</v>
      </c>
    </row>
    <row r="381" spans="2:8" x14ac:dyDescent="0.25">
      <c r="B381" s="32" t="str">
        <f>Data!BB353</f>
        <v>Fareham Borough Council</v>
      </c>
      <c r="C381" s="31"/>
      <c r="D381" s="31"/>
      <c r="E381" s="31"/>
      <c r="F381" s="32">
        <f>Data!BC353</f>
        <v>-11.4</v>
      </c>
      <c r="G381" s="44">
        <f>Data!BD353</f>
        <v>-3.0999999999999996</v>
      </c>
      <c r="H381" s="45" t="str">
        <f>Data!BE353</f>
        <v>i</v>
      </c>
    </row>
    <row r="382" spans="2:8" x14ac:dyDescent="0.25">
      <c r="B382" s="32" t="str">
        <f>Data!BB354</f>
        <v>Basingstoke &amp; Deane Borough Council</v>
      </c>
      <c r="C382" s="31"/>
      <c r="D382" s="31"/>
      <c r="E382" s="31"/>
      <c r="F382" s="32">
        <f>Data!BC354</f>
        <v>-11.4</v>
      </c>
      <c r="G382" s="44">
        <f>Data!BD354</f>
        <v>-3.4000000000000004</v>
      </c>
      <c r="H382" s="45" t="str">
        <f>Data!BE354</f>
        <v>i</v>
      </c>
    </row>
    <row r="383" spans="2:8" x14ac:dyDescent="0.25">
      <c r="B383" s="32" t="str">
        <f>Data!BB355</f>
        <v>South Derbyshire District Council</v>
      </c>
      <c r="C383" s="31"/>
      <c r="D383" s="31"/>
      <c r="E383" s="31"/>
      <c r="F383" s="32">
        <f>Data!BC355</f>
        <v>-11.6</v>
      </c>
      <c r="G383" s="44">
        <f>Data!BD355</f>
        <v>-15.3</v>
      </c>
      <c r="H383" s="45" t="str">
        <f>Data!BE355</f>
        <v>i</v>
      </c>
    </row>
    <row r="384" spans="2:8" x14ac:dyDescent="0.25">
      <c r="B384" s="32" t="str">
        <f>Data!BB356</f>
        <v>London Borough Of Southwark</v>
      </c>
      <c r="C384" s="31"/>
      <c r="D384" s="31"/>
      <c r="E384" s="31"/>
      <c r="F384" s="32">
        <f>Data!BC356</f>
        <v>-11.8</v>
      </c>
      <c r="G384" s="44">
        <f>Data!BD356</f>
        <v>-1.8000000000000007</v>
      </c>
      <c r="H384" s="45" t="str">
        <f>Data!BE356</f>
        <v>i</v>
      </c>
    </row>
    <row r="385" spans="2:8" x14ac:dyDescent="0.25">
      <c r="B385" s="32" t="str">
        <f>Data!BB357</f>
        <v>East Lindsey District Council</v>
      </c>
      <c r="C385" s="31"/>
      <c r="D385" s="31"/>
      <c r="E385" s="31"/>
      <c r="F385" s="32">
        <f>Data!BC357</f>
        <v>-13</v>
      </c>
      <c r="G385" s="44">
        <f>Data!BD357</f>
        <v>-3</v>
      </c>
      <c r="H385" s="45" t="str">
        <f>Data!BE357</f>
        <v>i</v>
      </c>
    </row>
    <row r="386" spans="2:8" x14ac:dyDescent="0.25">
      <c r="B386" s="32" t="str">
        <f>Data!BB358</f>
        <v>South Cambridgeshire District Council</v>
      </c>
      <c r="C386" s="31"/>
      <c r="D386" s="31"/>
      <c r="E386" s="31"/>
      <c r="F386" s="32">
        <f>Data!BC358</f>
        <v>-13.2</v>
      </c>
      <c r="G386" s="44">
        <f>Data!BD358</f>
        <v>3.9000000000000021</v>
      </c>
      <c r="H386" s="45" t="str">
        <f>Data!BE358</f>
        <v>h</v>
      </c>
    </row>
    <row r="387" spans="2:8" x14ac:dyDescent="0.25">
      <c r="B387" s="32" t="str">
        <f>Data!BB359</f>
        <v>London borough Harrow Council</v>
      </c>
      <c r="C387" s="31"/>
      <c r="D387" s="31"/>
      <c r="E387" s="31"/>
      <c r="F387" s="32">
        <f>Data!BC359</f>
        <v>-13.2</v>
      </c>
      <c r="G387" s="44">
        <f>Data!BD359</f>
        <v>0.10000000000000142</v>
      </c>
      <c r="H387" s="45" t="str">
        <f>Data!BE359</f>
        <v>h</v>
      </c>
    </row>
    <row r="388" spans="2:8" x14ac:dyDescent="0.25">
      <c r="B388" s="32" t="str">
        <f>Data!BB360</f>
        <v>Brentwood Borough Council</v>
      </c>
      <c r="C388" s="31"/>
      <c r="D388" s="31"/>
      <c r="E388" s="31"/>
      <c r="F388" s="32">
        <f>Data!BC360</f>
        <v>-13.5</v>
      </c>
      <c r="G388" s="44">
        <f>Data!BD360</f>
        <v>-4.0999999999999996</v>
      </c>
      <c r="H388" s="45" t="str">
        <f>Data!BE360</f>
        <v>i</v>
      </c>
    </row>
    <row r="389" spans="2:8" x14ac:dyDescent="0.25">
      <c r="B389" s="32" t="str">
        <f>Data!BB361</f>
        <v>South Norfolk Council</v>
      </c>
      <c r="C389" s="31"/>
      <c r="D389" s="31"/>
      <c r="E389" s="31"/>
      <c r="F389" s="32">
        <f>Data!BC361</f>
        <v>-13.6</v>
      </c>
      <c r="G389" s="44">
        <f>Data!BD361</f>
        <v>1.2000000000000011</v>
      </c>
      <c r="H389" s="45" t="str">
        <f>Data!BE361</f>
        <v>h</v>
      </c>
    </row>
    <row r="390" spans="2:8" x14ac:dyDescent="0.25">
      <c r="B390" s="32" t="str">
        <f>Data!BB362</f>
        <v>Wyre Forest District Council</v>
      </c>
      <c r="C390" s="31"/>
      <c r="D390" s="31"/>
      <c r="E390" s="31"/>
      <c r="F390" s="32">
        <f>Data!BC362</f>
        <v>-14</v>
      </c>
      <c r="G390" s="44">
        <f>Data!BD362</f>
        <v>-1.5</v>
      </c>
      <c r="H390" s="45" t="str">
        <f>Data!BE362</f>
        <v>i</v>
      </c>
    </row>
    <row r="391" spans="2:8" x14ac:dyDescent="0.25">
      <c r="B391" s="32" t="str">
        <f>Data!BB363</f>
        <v>North Devon Council</v>
      </c>
      <c r="C391" s="31"/>
      <c r="D391" s="31"/>
      <c r="E391" s="31"/>
      <c r="F391" s="32">
        <f>Data!BC363</f>
        <v>-14</v>
      </c>
      <c r="G391" s="44">
        <f>Data!BD363</f>
        <v>-5.0999999999999996</v>
      </c>
      <c r="H391" s="45" t="str">
        <f>Data!BE363</f>
        <v>i</v>
      </c>
    </row>
    <row r="392" spans="2:8" x14ac:dyDescent="0.25">
      <c r="B392" s="32" t="str">
        <f>Data!BB364</f>
        <v>The London Borough Of Lewisham</v>
      </c>
      <c r="C392" s="31"/>
      <c r="D392" s="31"/>
      <c r="E392" s="31"/>
      <c r="F392" s="32">
        <f>Data!BC364</f>
        <v>-14.2</v>
      </c>
      <c r="G392" s="44">
        <f>Data!BD364</f>
        <v>1.6000000000000014</v>
      </c>
      <c r="H392" s="45" t="str">
        <f>Data!BE364</f>
        <v>h</v>
      </c>
    </row>
    <row r="393" spans="2:8" x14ac:dyDescent="0.25">
      <c r="B393" s="32" t="str">
        <f>Data!BB365</f>
        <v>Craven District Council</v>
      </c>
      <c r="C393" s="31"/>
      <c r="D393" s="31"/>
      <c r="E393" s="31"/>
      <c r="F393" s="32">
        <f>Data!BC365</f>
        <v>-15</v>
      </c>
      <c r="G393" s="44">
        <f>Data!BD365</f>
        <v>-15</v>
      </c>
      <c r="H393" s="45" t="str">
        <f>Data!BE365</f>
        <v>i</v>
      </c>
    </row>
    <row r="394" spans="2:8" x14ac:dyDescent="0.25">
      <c r="B394" s="32" t="str">
        <f>Data!BB366</f>
        <v>Amber Valley Borough Council</v>
      </c>
      <c r="C394" s="31"/>
      <c r="D394" s="31"/>
      <c r="E394" s="31"/>
      <c r="F394" s="32">
        <f>Data!BC366</f>
        <v>-15.6</v>
      </c>
      <c r="G394" s="44">
        <f>Data!BD366</f>
        <v>0</v>
      </c>
      <c r="H394" s="45" t="str">
        <f>Data!BE366</f>
        <v/>
      </c>
    </row>
    <row r="395" spans="2:8" x14ac:dyDescent="0.25">
      <c r="B395" s="32" t="str">
        <f>Data!BB367</f>
        <v>Fylde Borough Council</v>
      </c>
      <c r="C395" s="31"/>
      <c r="D395" s="31"/>
      <c r="E395" s="31"/>
      <c r="F395" s="32">
        <f>Data!BC367</f>
        <v>-15.9</v>
      </c>
      <c r="G395" s="44">
        <f>Data!BD367</f>
        <v>2.7999999999999989</v>
      </c>
      <c r="H395" s="45" t="str">
        <f>Data!BE367</f>
        <v>h</v>
      </c>
    </row>
    <row r="396" spans="2:8" x14ac:dyDescent="0.25">
      <c r="B396" s="32" t="str">
        <f>Data!BB368</f>
        <v>Hertsmere Borough Council</v>
      </c>
      <c r="C396" s="31"/>
      <c r="D396" s="31"/>
      <c r="E396" s="31"/>
      <c r="F396" s="32">
        <f>Data!BC368</f>
        <v>-16.100000000000001</v>
      </c>
      <c r="G396" s="44">
        <f>Data!BD368</f>
        <v>-9.4000000000000021</v>
      </c>
      <c r="H396" s="45" t="str">
        <f>Data!BE368</f>
        <v>i</v>
      </c>
    </row>
    <row r="397" spans="2:8" x14ac:dyDescent="0.25">
      <c r="B397" s="32" t="str">
        <f>Data!BB369</f>
        <v>London Borough of Hackney</v>
      </c>
      <c r="C397" s="31"/>
      <c r="D397" s="31"/>
      <c r="E397" s="31"/>
      <c r="F397" s="32">
        <f>Data!BC369</f>
        <v>-16.8</v>
      </c>
      <c r="G397" s="44">
        <f>Data!BD369</f>
        <v>-8.8000000000000007</v>
      </c>
      <c r="H397" s="45" t="str">
        <f>Data!BE369</f>
        <v>i</v>
      </c>
    </row>
    <row r="398" spans="2:8" x14ac:dyDescent="0.25">
      <c r="B398" s="32" t="str">
        <f>Data!BB370</f>
        <v>South Hams District Council</v>
      </c>
      <c r="C398" s="31"/>
      <c r="D398" s="31"/>
      <c r="E398" s="31"/>
      <c r="F398" s="32">
        <f>Data!BC370</f>
        <v>-17</v>
      </c>
      <c r="G398" s="44">
        <f>Data!BD370</f>
        <v>-3.5999999999999996</v>
      </c>
      <c r="H398" s="45" t="str">
        <f>Data!BE370</f>
        <v>i</v>
      </c>
    </row>
    <row r="399" spans="2:8" x14ac:dyDescent="0.25">
      <c r="B399" s="32" t="str">
        <f>Data!BB371</f>
        <v>Braintree District Council</v>
      </c>
      <c r="C399" s="31"/>
      <c r="D399" s="31"/>
      <c r="E399" s="31"/>
      <c r="F399" s="32">
        <f>Data!BC371</f>
        <v>-18.399999999999999</v>
      </c>
      <c r="G399" s="44">
        <f>Data!BD371</f>
        <v>3.6000000000000014</v>
      </c>
      <c r="H399" s="45" t="str">
        <f>Data!BE371</f>
        <v>h</v>
      </c>
    </row>
    <row r="400" spans="2:8" x14ac:dyDescent="0.25">
      <c r="B400" s="32" t="str">
        <f>Data!BB372</f>
        <v>Reigate and Banstead Borough Council</v>
      </c>
      <c r="C400" s="31"/>
      <c r="D400" s="31"/>
      <c r="E400" s="31"/>
      <c r="F400" s="32">
        <f>Data!BC372</f>
        <v>-18.899999999999999</v>
      </c>
      <c r="G400" s="44">
        <f>Data!BD372</f>
        <v>-3.2999999999999989</v>
      </c>
      <c r="H400" s="45" t="str">
        <f>Data!BE372</f>
        <v>i</v>
      </c>
    </row>
    <row r="401" spans="2:8" x14ac:dyDescent="0.25">
      <c r="B401" s="32" t="str">
        <f>Data!BB373</f>
        <v>High Peak Borough Council</v>
      </c>
      <c r="C401" s="31"/>
      <c r="D401" s="31"/>
      <c r="E401" s="31"/>
      <c r="F401" s="32">
        <f>Data!BC373</f>
        <v>-19</v>
      </c>
      <c r="G401" s="44">
        <f>Data!BD373</f>
        <v>-5.6999999999999993</v>
      </c>
      <c r="H401" s="45" t="str">
        <f>Data!BE373</f>
        <v>i</v>
      </c>
    </row>
    <row r="402" spans="2:8" x14ac:dyDescent="0.25">
      <c r="B402" s="32" t="str">
        <f>Data!BB374</f>
        <v>Worcester City Council</v>
      </c>
      <c r="C402" s="31"/>
      <c r="D402" s="31"/>
      <c r="E402" s="31"/>
      <c r="F402" s="32">
        <f>Data!BC374</f>
        <v>-20.5</v>
      </c>
      <c r="G402" s="44">
        <f>Data!BD374</f>
        <v>-1.8000000000000007</v>
      </c>
      <c r="H402" s="45" t="str">
        <f>Data!BE374</f>
        <v>i</v>
      </c>
    </row>
    <row r="403" spans="2:8" x14ac:dyDescent="0.25">
      <c r="B403" s="32" t="str">
        <f>Data!BB375</f>
        <v>Spelthorne Borough Council</v>
      </c>
      <c r="C403" s="31"/>
      <c r="D403" s="31"/>
      <c r="E403" s="31"/>
      <c r="F403" s="32">
        <f>Data!BC375</f>
        <v>-21</v>
      </c>
      <c r="G403" s="44">
        <f>Data!BD375</f>
        <v>-1</v>
      </c>
      <c r="H403" s="45" t="str">
        <f>Data!BE375</f>
        <v>i</v>
      </c>
    </row>
    <row r="404" spans="2:8" x14ac:dyDescent="0.25">
      <c r="B404" s="32" t="str">
        <f>Data!BB376</f>
        <v>Guildford Borough Council</v>
      </c>
      <c r="C404" s="31"/>
      <c r="D404" s="31"/>
      <c r="E404" s="31"/>
      <c r="F404" s="32">
        <f>Data!BC376</f>
        <v>-21</v>
      </c>
      <c r="G404" s="44">
        <f>Data!BD376</f>
        <v>1</v>
      </c>
      <c r="H404" s="45" t="str">
        <f>Data!BE376</f>
        <v>h</v>
      </c>
    </row>
    <row r="405" spans="2:8" x14ac:dyDescent="0.25">
      <c r="B405" s="32" t="str">
        <f>Data!BB377</f>
        <v>Epsom and Ewell Borough Council</v>
      </c>
      <c r="C405" s="31"/>
      <c r="D405" s="31"/>
      <c r="E405" s="31"/>
      <c r="F405" s="32">
        <f>Data!BC377</f>
        <v>-23.3</v>
      </c>
      <c r="G405" s="44">
        <f>Data!BD377</f>
        <v>4.5</v>
      </c>
      <c r="H405" s="45" t="str">
        <f>Data!BE377</f>
        <v>h</v>
      </c>
    </row>
    <row r="406" spans="2:8" x14ac:dyDescent="0.25">
      <c r="B406" s="32" t="str">
        <f>Data!BB378</f>
        <v>Aylesbury Vale District Council</v>
      </c>
      <c r="C406" s="31"/>
      <c r="D406" s="31"/>
      <c r="E406" s="31"/>
      <c r="F406" s="32">
        <f>Data!BC378</f>
        <v>-23.7</v>
      </c>
      <c r="G406" s="44">
        <f>Data!BD378</f>
        <v>-0.19999999999999929</v>
      </c>
      <c r="H406" s="45" t="str">
        <f>Data!BE378</f>
        <v>i</v>
      </c>
    </row>
    <row r="407" spans="2:8" x14ac:dyDescent="0.25">
      <c r="B407" s="32" t="str">
        <f>Data!BB379</f>
        <v>Broxbourne Borough Council</v>
      </c>
      <c r="C407" s="31"/>
      <c r="D407" s="31"/>
      <c r="E407" s="31"/>
      <c r="F407" s="32">
        <f>Data!BC379</f>
        <v>-24.2</v>
      </c>
      <c r="G407" s="44">
        <f>Data!BD379</f>
        <v>-5.0999999999999979</v>
      </c>
      <c r="H407" s="45" t="str">
        <f>Data!BE379</f>
        <v>i</v>
      </c>
    </row>
    <row r="408" spans="2:8" x14ac:dyDescent="0.25">
      <c r="B408" s="32" t="str">
        <f>Data!BB380</f>
        <v>South Lakeland District Council</v>
      </c>
      <c r="C408" s="31"/>
      <c r="D408" s="31"/>
      <c r="E408" s="31"/>
      <c r="F408" s="32">
        <f>Data!BC380</f>
        <v>-25.4</v>
      </c>
      <c r="G408" s="44">
        <f>Data!BD380</f>
        <v>-11.099999999999998</v>
      </c>
      <c r="H408" s="45" t="str">
        <f>Data!BE380</f>
        <v>i</v>
      </c>
    </row>
    <row r="409" spans="2:8" x14ac:dyDescent="0.25">
      <c r="B409" s="32" t="str">
        <f>Data!BB381</f>
        <v>Thanet District Council</v>
      </c>
      <c r="C409" s="31"/>
      <c r="D409" s="31"/>
      <c r="E409" s="31"/>
      <c r="F409" s="32">
        <f>Data!BC381</f>
        <v>-27.6</v>
      </c>
      <c r="G409" s="44">
        <f>Data!BD381</f>
        <v>-33.4</v>
      </c>
      <c r="H409" s="45" t="str">
        <f>Data!BE381</f>
        <v>i</v>
      </c>
    </row>
    <row r="410" spans="2:8" x14ac:dyDescent="0.25">
      <c r="B410" s="32" t="str">
        <f>Data!BB382</f>
        <v>Barnet Council</v>
      </c>
      <c r="C410" s="31"/>
      <c r="D410" s="31"/>
      <c r="E410" s="31"/>
      <c r="F410" s="32">
        <f>Data!BC382</f>
        <v>-28.7</v>
      </c>
      <c r="G410" s="44">
        <f>Data!BD382</f>
        <v>-28.7</v>
      </c>
      <c r="H410" s="45" t="str">
        <f>Data!BE382</f>
        <v>i</v>
      </c>
    </row>
    <row r="411" spans="2:8" x14ac:dyDescent="0.25">
      <c r="B411" s="32" t="str">
        <f>Data!BB383</f>
        <v>West Lindsey District Council</v>
      </c>
      <c r="C411" s="31"/>
      <c r="D411" s="31"/>
      <c r="E411" s="31"/>
      <c r="F411" s="32">
        <f>Data!BC383</f>
        <v>-31.1</v>
      </c>
      <c r="G411" s="44">
        <f>Data!BD383</f>
        <v>-9.1000000000000014</v>
      </c>
      <c r="H411" s="45" t="str">
        <f>Data!BE383</f>
        <v>i</v>
      </c>
    </row>
    <row r="412" spans="2:8" x14ac:dyDescent="0.25">
      <c r="B412" s="32" t="str">
        <f>Data!BB384</f>
        <v>Pendle Borough Council</v>
      </c>
      <c r="C412" s="31"/>
      <c r="D412" s="31"/>
      <c r="E412" s="31"/>
      <c r="F412" s="32">
        <f>Data!BC384</f>
        <v>-36.4</v>
      </c>
      <c r="G412" s="44">
        <f>Data!BD384</f>
        <v>-0.39999999999999858</v>
      </c>
      <c r="H412" s="45" t="str">
        <f>Data!BE384</f>
        <v>i</v>
      </c>
    </row>
    <row r="413" spans="2:8" x14ac:dyDescent="0.25">
      <c r="B413" s="32" t="str">
        <f>Data!BB385</f>
        <v>Three Rivers District Council</v>
      </c>
      <c r="C413" s="31"/>
      <c r="D413" s="31"/>
      <c r="E413" s="31"/>
      <c r="F413" s="32">
        <f>Data!BC385</f>
        <v>-50</v>
      </c>
      <c r="G413" s="44">
        <f>Data!BD385</f>
        <v>-8</v>
      </c>
      <c r="H413" s="45" t="str">
        <f>Data!BE385</f>
        <v>i</v>
      </c>
    </row>
    <row r="414" spans="2:8" x14ac:dyDescent="0.25">
      <c r="B414" s="32" t="str">
        <f>Data!BB386</f>
        <v/>
      </c>
      <c r="C414" s="31"/>
      <c r="D414" s="31"/>
      <c r="E414" s="31"/>
      <c r="F414" s="32" t="str">
        <f>Data!BC386</f>
        <v/>
      </c>
      <c r="G414" s="44" t="str">
        <f>Data!BD386</f>
        <v/>
      </c>
      <c r="H414" s="45" t="str">
        <f>Data!BE386</f>
        <v/>
      </c>
    </row>
    <row r="415" spans="2:8" x14ac:dyDescent="0.25">
      <c r="B415" s="32" t="str">
        <f>Data!BB387</f>
        <v/>
      </c>
      <c r="C415" s="31"/>
      <c r="D415" s="31"/>
      <c r="E415" s="31"/>
      <c r="F415" s="32" t="str">
        <f>Data!BC387</f>
        <v/>
      </c>
      <c r="G415" s="44" t="str">
        <f>Data!BD387</f>
        <v/>
      </c>
      <c r="H415" s="45" t="str">
        <f>Data!BE387</f>
        <v/>
      </c>
    </row>
    <row r="416" spans="2:8" x14ac:dyDescent="0.25">
      <c r="B416" s="32" t="str">
        <f>Data!BB388</f>
        <v/>
      </c>
      <c r="C416" s="31"/>
      <c r="D416" s="31"/>
      <c r="E416" s="31"/>
      <c r="F416" s="32" t="str">
        <f>Data!BC388</f>
        <v/>
      </c>
      <c r="G416" s="44" t="str">
        <f>Data!BD388</f>
        <v/>
      </c>
      <c r="H416" s="45" t="str">
        <f>Data!BE388</f>
        <v/>
      </c>
    </row>
    <row r="417" spans="2:8" x14ac:dyDescent="0.25">
      <c r="B417" s="32" t="str">
        <f>Data!BB389</f>
        <v/>
      </c>
      <c r="C417" s="31"/>
      <c r="D417" s="31"/>
      <c r="E417" s="31"/>
      <c r="F417" s="32" t="str">
        <f>Data!BC389</f>
        <v/>
      </c>
      <c r="G417" s="44" t="str">
        <f>Data!BD389</f>
        <v/>
      </c>
      <c r="H417" s="45" t="str">
        <f>Data!BE389</f>
        <v/>
      </c>
    </row>
    <row r="418" spans="2:8" x14ac:dyDescent="0.25">
      <c r="B418" s="32" t="str">
        <f>Data!BB390</f>
        <v/>
      </c>
      <c r="C418" s="31"/>
      <c r="D418" s="31"/>
      <c r="E418" s="31"/>
      <c r="F418" s="32" t="str">
        <f>Data!BC390</f>
        <v/>
      </c>
      <c r="G418" s="44" t="str">
        <f>Data!BD390</f>
        <v/>
      </c>
      <c r="H418" s="45" t="str">
        <f>Data!BE390</f>
        <v/>
      </c>
    </row>
    <row r="419" spans="2:8" x14ac:dyDescent="0.25">
      <c r="B419" s="32" t="str">
        <f>Data!BB391</f>
        <v/>
      </c>
      <c r="C419" s="31"/>
      <c r="D419" s="31"/>
      <c r="E419" s="31"/>
      <c r="F419" s="32" t="str">
        <f>Data!BC391</f>
        <v/>
      </c>
      <c r="G419" s="44" t="str">
        <f>Data!BD391</f>
        <v/>
      </c>
      <c r="H419" s="45" t="str">
        <f>Data!BE391</f>
        <v/>
      </c>
    </row>
    <row r="420" spans="2:8" x14ac:dyDescent="0.25">
      <c r="B420" s="32" t="str">
        <f>Data!BB392</f>
        <v/>
      </c>
      <c r="C420" s="31"/>
      <c r="D420" s="31"/>
      <c r="E420" s="31"/>
      <c r="F420" s="32" t="str">
        <f>Data!BC392</f>
        <v/>
      </c>
      <c r="G420" s="44" t="str">
        <f>Data!BD392</f>
        <v/>
      </c>
      <c r="H420" s="45" t="str">
        <f>Data!BE392</f>
        <v/>
      </c>
    </row>
    <row r="421" spans="2:8" x14ac:dyDescent="0.25">
      <c r="B421" s="32" t="str">
        <f>Data!BB393</f>
        <v/>
      </c>
      <c r="C421" s="31"/>
      <c r="D421" s="31"/>
      <c r="E421" s="31"/>
      <c r="F421" s="32" t="str">
        <f>Data!BC393</f>
        <v/>
      </c>
      <c r="G421" s="44" t="str">
        <f>Data!BD393</f>
        <v/>
      </c>
      <c r="H421" s="45" t="str">
        <f>Data!BE393</f>
        <v/>
      </c>
    </row>
    <row r="422" spans="2:8" x14ac:dyDescent="0.25">
      <c r="B422" s="32" t="str">
        <f>Data!BB394</f>
        <v/>
      </c>
      <c r="C422" s="31"/>
      <c r="D422" s="31"/>
      <c r="E422" s="31"/>
      <c r="F422" s="32" t="str">
        <f>Data!BC394</f>
        <v/>
      </c>
      <c r="G422" s="44" t="str">
        <f>Data!BD394</f>
        <v/>
      </c>
      <c r="H422" s="45" t="str">
        <f>Data!BE394</f>
        <v/>
      </c>
    </row>
    <row r="423" spans="2:8" x14ac:dyDescent="0.25">
      <c r="B423" s="32"/>
      <c r="C423" s="31"/>
      <c r="D423" s="31"/>
      <c r="E423" s="31"/>
      <c r="F423" s="32"/>
      <c r="G423" s="32"/>
    </row>
    <row r="424" spans="2:8" x14ac:dyDescent="0.25">
      <c r="B424" s="32"/>
      <c r="C424" s="31"/>
      <c r="D424" s="31"/>
      <c r="E424" s="31"/>
      <c r="F424" s="32"/>
      <c r="G424" s="32"/>
    </row>
    <row r="425" spans="2:8" x14ac:dyDescent="0.25">
      <c r="B425" s="32"/>
      <c r="C425" s="31"/>
      <c r="D425" s="31"/>
      <c r="E425" s="31"/>
      <c r="F425" s="32"/>
      <c r="G425" s="32"/>
    </row>
    <row r="426" spans="2:8" x14ac:dyDescent="0.25">
      <c r="F426" s="13"/>
      <c r="G426" s="32"/>
    </row>
  </sheetData>
  <sheetProtection algorithmName="SHA-512" hashValue="h9989BH6xvCF6Df7y+RvxQerrG4Un6a2nTeVGhE6k5u7+bSO8nO5pH0M1R0hpbkc/OqDc7t4vAi7GXgILdaqAg==" saltValue="FLb0ZUYAZDqxHw/1p2loRA==" spinCount="100000" sheet="1" objects="1" selectLockedCells="1" selectUnlockedCells="1"/>
  <mergeCells count="3">
    <mergeCell ref="R21:T21"/>
    <mergeCell ref="U21:W21"/>
    <mergeCell ref="G29:H29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723900</xdr:colOff>
                    <xdr:row>4</xdr:row>
                    <xdr:rowOff>19050</xdr:rowOff>
                  </from>
                  <to>
                    <xdr:col>9</xdr:col>
                    <xdr:colOff>238125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723900</xdr:colOff>
                    <xdr:row>5</xdr:row>
                    <xdr:rowOff>19050</xdr:rowOff>
                  </from>
                  <to>
                    <xdr:col>9</xdr:col>
                    <xdr:colOff>238125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723900</xdr:colOff>
                    <xdr:row>6</xdr:row>
                    <xdr:rowOff>19050</xdr:rowOff>
                  </from>
                  <to>
                    <xdr:col>9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C0FF0EC-9C52-40F4-946C-E01B8DE2B737}">
            <xm:f>$B30=Data!$AR$1</xm:f>
            <x14:dxf>
              <font>
                <b/>
                <i val="0"/>
              </font>
            </x14:dxf>
          </x14:cfRule>
          <xm:sqref>B423:G426 B30:F422 H30:H422</xm:sqref>
        </x14:conditionalFormatting>
        <x14:conditionalFormatting xmlns:xm="http://schemas.microsoft.com/office/excel/2006/main">
          <x14:cfRule type="expression" priority="1" id="{5F0C29C0-0784-45FE-AE5D-4DC0D868C55F}">
            <xm:f>$B30=Data!$AR$1</xm:f>
            <x14:dxf>
              <font>
                <b/>
                <i val="0"/>
              </font>
            </x14:dxf>
          </x14:cfRule>
          <xm:sqref>G30:G422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57FB"/>
  </sheetPr>
  <dimension ref="A1:BS422"/>
  <sheetViews>
    <sheetView workbookViewId="0">
      <selection activeCell="H10" sqref="H10"/>
    </sheetView>
  </sheetViews>
  <sheetFormatPr defaultRowHeight="14.25" customHeight="1" x14ac:dyDescent="0.25"/>
  <cols>
    <col min="1" max="1" width="12.140625" style="31" customWidth="1"/>
    <col min="2" max="2" width="12.140625" customWidth="1"/>
    <col min="3" max="3" width="32" customWidth="1"/>
    <col min="41" max="41" width="10" bestFit="1" customWidth="1"/>
    <col min="44" max="44" width="40.42578125" customWidth="1"/>
    <col min="50" max="50" width="43.28515625" customWidth="1"/>
    <col min="57" max="57" width="9.140625" style="31"/>
    <col min="58" max="58" width="24.42578125" bestFit="1" customWidth="1"/>
    <col min="61" max="61" width="4.85546875" customWidth="1"/>
    <col min="69" max="69" width="10.7109375" bestFit="1" customWidth="1"/>
  </cols>
  <sheetData>
    <row r="1" spans="1:71" ht="14.25" customHeight="1" x14ac:dyDescent="0.25">
      <c r="A1" s="31" t="s">
        <v>837</v>
      </c>
      <c r="B1" t="s">
        <v>828</v>
      </c>
      <c r="C1" t="s">
        <v>0</v>
      </c>
      <c r="G1" t="s">
        <v>1</v>
      </c>
      <c r="H1" t="s">
        <v>2</v>
      </c>
      <c r="I1" t="s">
        <v>781</v>
      </c>
      <c r="J1" t="s">
        <v>782</v>
      </c>
      <c r="K1" t="s">
        <v>783</v>
      </c>
      <c r="L1" t="s">
        <v>784</v>
      </c>
      <c r="M1" t="s">
        <v>785</v>
      </c>
      <c r="N1" t="s">
        <v>786</v>
      </c>
      <c r="O1" t="s">
        <v>787</v>
      </c>
      <c r="P1" t="s">
        <v>788</v>
      </c>
      <c r="Q1" t="s">
        <v>789</v>
      </c>
      <c r="R1" t="s">
        <v>790</v>
      </c>
      <c r="S1" t="s">
        <v>791</v>
      </c>
      <c r="T1" t="s">
        <v>792</v>
      </c>
      <c r="U1" t="s">
        <v>796</v>
      </c>
      <c r="V1" t="s">
        <v>793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D1" s="4" t="s">
        <v>730</v>
      </c>
      <c r="AE1" s="6">
        <v>2</v>
      </c>
      <c r="AH1">
        <v>1</v>
      </c>
      <c r="AK1" s="4" t="s">
        <v>731</v>
      </c>
      <c r="AL1" s="5" t="s">
        <v>732</v>
      </c>
      <c r="AM1" s="4" t="s">
        <v>733</v>
      </c>
      <c r="AN1" s="4" t="s">
        <v>735</v>
      </c>
      <c r="AO1" s="5" t="s">
        <v>734</v>
      </c>
      <c r="AR1" s="4" t="str">
        <f>INDEX(C2:C366,AS1)</f>
        <v>Adur District Council</v>
      </c>
      <c r="AS1" s="6">
        <v>1</v>
      </c>
      <c r="AU1" s="4" t="s">
        <v>743</v>
      </c>
      <c r="AV1" s="6">
        <f>SUM(AU2:AU394)</f>
        <v>384</v>
      </c>
      <c r="AX1" s="4" t="s">
        <v>751</v>
      </c>
      <c r="BB1" s="4" t="s">
        <v>780</v>
      </c>
      <c r="BF1" s="4" t="s">
        <v>826</v>
      </c>
      <c r="BM1" s="46" t="s">
        <v>838</v>
      </c>
    </row>
    <row r="2" spans="1:71" ht="14.25" customHeight="1" x14ac:dyDescent="0.25">
      <c r="A2" s="8">
        <f>--((B2+Data_2018!B2)=2)</f>
        <v>1</v>
      </c>
      <c r="B2" s="8">
        <f>IF(H2="",0,1)</f>
        <v>1</v>
      </c>
      <c r="C2" t="s">
        <v>27</v>
      </c>
      <c r="D2">
        <v>1</v>
      </c>
      <c r="E2" t="s">
        <v>736</v>
      </c>
      <c r="F2">
        <f>IF(B2=0,0,IF($AR$1=C2,1,IF($AH$1=1,1,IF(MATCH(E2,$AI$2:$AI$12,0)=$AH$1,1,0))))</f>
        <v>1</v>
      </c>
      <c r="G2" t="s">
        <v>28</v>
      </c>
      <c r="H2" s="31">
        <v>1</v>
      </c>
      <c r="I2" s="31">
        <v>0</v>
      </c>
      <c r="J2" s="31">
        <v>-4.2</v>
      </c>
      <c r="K2" s="31">
        <v>0</v>
      </c>
      <c r="L2" s="31">
        <v>0</v>
      </c>
      <c r="M2" s="31">
        <v>0</v>
      </c>
      <c r="N2" s="31">
        <v>0</v>
      </c>
      <c r="O2" s="31">
        <v>37.4</v>
      </c>
      <c r="P2" s="31">
        <v>62.6</v>
      </c>
      <c r="Q2" s="31">
        <v>61</v>
      </c>
      <c r="R2" s="31">
        <v>39</v>
      </c>
      <c r="S2" s="31">
        <v>64.2</v>
      </c>
      <c r="T2" s="31">
        <v>35.799999999999997</v>
      </c>
      <c r="U2" s="31">
        <v>56.9</v>
      </c>
      <c r="V2" s="31">
        <v>43.1</v>
      </c>
      <c r="Y2" t="s">
        <v>22</v>
      </c>
      <c r="Z2" t="s">
        <v>27</v>
      </c>
      <c r="AA2" t="b">
        <v>0</v>
      </c>
      <c r="AC2" t="s">
        <v>3</v>
      </c>
      <c r="AD2" t="s">
        <v>781</v>
      </c>
      <c r="AE2" s="4" t="str">
        <f>INDEX(Data!AD2:AD19,Data!AE1)</f>
        <v>Difference Median Hourly %</v>
      </c>
      <c r="AH2" t="s">
        <v>750</v>
      </c>
      <c r="AK2">
        <f t="shared" ref="AK2:AK65" si="0">INDEX($I$2:$AA$394,ROW()-1,$AE$1)</f>
        <v>-4.2</v>
      </c>
      <c r="AL2">
        <f>AK2+(ROW()*0.000001)</f>
        <v>-4.1999979999999999</v>
      </c>
      <c r="AM2">
        <f t="shared" ref="AM2:AM65" si="1">LARGE($AL$2:$AL$394,ROW()-1)</f>
        <v>32.700351000000005</v>
      </c>
      <c r="AN2" t="str">
        <f t="shared" ref="AN2:AN65" si="2">INDEX($C$2:$C$394,MATCH(AM2,$AL$2:$AL$394,0))</f>
        <v>Tonbridge &amp; Malling Borough Council</v>
      </c>
      <c r="AO2">
        <f t="shared" ref="AO2:AO65" si="3">AM2-(MATCH(AM2,$AL$2:$AL$394,0)+1)*0.000001</f>
        <v>32.700000000000003</v>
      </c>
      <c r="AQ2">
        <f>SUM($AU$2:AU2)</f>
        <v>1</v>
      </c>
      <c r="AR2" t="str">
        <f>AN2</f>
        <v>Tonbridge &amp; Malling Borough Council</v>
      </c>
      <c r="AS2">
        <f t="shared" ref="AS2:AS65" si="4">IF(AR2=$AR$1,0,AO2)</f>
        <v>32.700000000000003</v>
      </c>
      <c r="AT2">
        <f t="shared" ref="AT2:AT65" si="5">IF(AR2=$AR$1,AO2,0)</f>
        <v>0</v>
      </c>
      <c r="AU2">
        <f t="shared" ref="AU2:AU65" si="6">VLOOKUP(AN2,C:F,4,FALSE)</f>
        <v>1</v>
      </c>
      <c r="AX2" t="str">
        <f t="shared" ref="AX2:AX65" si="7">VLOOKUP(ROW()-1,AQ:AT,2,FALSE)</f>
        <v>Tonbridge &amp; Malling Borough Council</v>
      </c>
      <c r="AY2">
        <f t="shared" ref="AY2:AY65" si="8">VLOOKUP(ROW()-1,AQ:AT,3,FALSE)</f>
        <v>32.700000000000003</v>
      </c>
      <c r="AZ2">
        <f t="shared" ref="AZ2:AZ65" si="9">VLOOKUP(ROW()-1,AQ:AT,4,FALSE)</f>
        <v>0</v>
      </c>
      <c r="BB2" t="str">
        <f>IF(ISERROR(AX2),"",AX2)</f>
        <v>Tonbridge &amp; Malling Borough Council</v>
      </c>
      <c r="BC2">
        <f>IFERROR(AY2+AZ2,"")</f>
        <v>32.700000000000003</v>
      </c>
      <c r="BD2">
        <f>IFERROR(BC2-VLOOKUP(BB2,Data_2018!$C$2:$V$394,$AE$1+6,FALSE),"")</f>
        <v>-0.89999999999999858</v>
      </c>
      <c r="BE2" s="43" t="str">
        <f>IF(BD2="","",IF(BD2&lt;0,"i",IF(BD2&gt;0,"h","")))</f>
        <v>i</v>
      </c>
      <c r="BG2" s="6">
        <v>2019</v>
      </c>
      <c r="BH2" s="6">
        <v>2018</v>
      </c>
      <c r="BJ2" t="s">
        <v>829</v>
      </c>
      <c r="BL2" t="str">
        <f>BB2</f>
        <v>Tonbridge &amp; Malling Borough Council</v>
      </c>
      <c r="BM2" s="31">
        <f>IF(BC2&lt;0,-BD2,BD2)</f>
        <v>-0.89999999999999858</v>
      </c>
      <c r="BN2">
        <f>IFERROR(BM2+(ROW()*0.0000001),"")</f>
        <v>-0.89999979999999857</v>
      </c>
      <c r="BO2">
        <f>LARGE($BN$2:$BN$394,ROW()-1)</f>
        <v>33.400038099999996</v>
      </c>
      <c r="BP2" t="str">
        <f>INDEX($BL$2:$BL$394,MATCH(BO2,$BN$2:$BN$394,0))</f>
        <v>Thanet District Council</v>
      </c>
      <c r="BQ2" s="31">
        <f>VLOOKUP(BP2,$BL$2:$BN$394,3,FALSE)-(MATCH(BP2,$BL$2:$BL$394,0)+1)*0.0000001</f>
        <v>33.4</v>
      </c>
      <c r="BR2">
        <f>IF(BP2=$AR$1,0,BQ2)</f>
        <v>33.4</v>
      </c>
      <c r="BS2">
        <f>IF(BP2=$AR$1,BQ2,0)</f>
        <v>0</v>
      </c>
    </row>
    <row r="3" spans="1:71" ht="14.25" customHeight="1" x14ac:dyDescent="0.25">
      <c r="A3" s="8">
        <f>--((B3+Data_2018!B3)=2)</f>
        <v>1</v>
      </c>
      <c r="B3" s="8">
        <f t="shared" ref="B3:B66" si="10">IF(H3="",0,1)</f>
        <v>1</v>
      </c>
      <c r="C3" t="s">
        <v>32</v>
      </c>
      <c r="D3">
        <v>1</v>
      </c>
      <c r="E3" t="s">
        <v>736</v>
      </c>
      <c r="F3" s="31">
        <f t="shared" ref="F3:F66" si="11">IF(B3=0,0,IF($AR$1=C3,1,IF($AH$1=1,1,IF(MATCH(E3,$AI$2:$AI$12,0)=$AH$1,1,0))))</f>
        <v>1</v>
      </c>
      <c r="G3" s="31">
        <v>0</v>
      </c>
      <c r="H3" s="31" t="s">
        <v>34</v>
      </c>
      <c r="I3" s="31">
        <v>15</v>
      </c>
      <c r="J3" s="31">
        <v>14</v>
      </c>
      <c r="K3" s="31">
        <v>0</v>
      </c>
      <c r="L3" s="31">
        <v>0</v>
      </c>
      <c r="M3" s="31">
        <v>0</v>
      </c>
      <c r="N3" s="31">
        <v>0</v>
      </c>
      <c r="O3" s="31">
        <v>32</v>
      </c>
      <c r="P3" s="31">
        <v>68</v>
      </c>
      <c r="Q3" s="31">
        <v>25</v>
      </c>
      <c r="R3" s="31">
        <v>75</v>
      </c>
      <c r="S3" s="31">
        <v>40</v>
      </c>
      <c r="T3" s="31">
        <v>60</v>
      </c>
      <c r="U3" s="31">
        <v>48</v>
      </c>
      <c r="V3" s="31">
        <v>52</v>
      </c>
      <c r="Y3" t="s">
        <v>23</v>
      </c>
      <c r="Z3" t="s">
        <v>32</v>
      </c>
      <c r="AA3" t="b">
        <v>0</v>
      </c>
      <c r="AC3" t="s">
        <v>4</v>
      </c>
      <c r="AD3" t="s">
        <v>782</v>
      </c>
      <c r="AH3" t="s">
        <v>744</v>
      </c>
      <c r="AI3" t="s">
        <v>736</v>
      </c>
      <c r="AK3">
        <f t="shared" si="0"/>
        <v>14</v>
      </c>
      <c r="AL3">
        <f t="shared" ref="AL3:AL66" si="12">AK3+(ROW()*0.000001)</f>
        <v>14.000003</v>
      </c>
      <c r="AM3">
        <f t="shared" si="1"/>
        <v>31.500181999999999</v>
      </c>
      <c r="AN3" t="str">
        <f t="shared" si="2"/>
        <v>Leicestershire Police</v>
      </c>
      <c r="AO3">
        <f t="shared" si="3"/>
        <v>31.5</v>
      </c>
      <c r="AQ3">
        <f>SUM($AU$2:AU3)</f>
        <v>2</v>
      </c>
      <c r="AR3" t="str">
        <f t="shared" ref="AR3:AR66" si="13">AN3</f>
        <v>Leicestershire Police</v>
      </c>
      <c r="AS3">
        <f t="shared" si="4"/>
        <v>31.5</v>
      </c>
      <c r="AT3">
        <f t="shared" si="5"/>
        <v>0</v>
      </c>
      <c r="AU3">
        <f t="shared" si="6"/>
        <v>1</v>
      </c>
      <c r="AX3" t="str">
        <f t="shared" si="7"/>
        <v>Leicestershire Police</v>
      </c>
      <c r="AY3">
        <f t="shared" si="8"/>
        <v>31.5</v>
      </c>
      <c r="AZ3">
        <f t="shared" si="9"/>
        <v>0</v>
      </c>
      <c r="BB3" t="str">
        <f t="shared" ref="BB3:BB66" si="14">IF(ISERROR(AX3),"",AX3)</f>
        <v>Leicestershire Police</v>
      </c>
      <c r="BC3">
        <f t="shared" ref="BC3:BC66" si="15">IFERROR(AY3+AZ3,"")</f>
        <v>31.5</v>
      </c>
      <c r="BD3" s="31">
        <f>IFERROR(BC3-VLOOKUP(BB3,Data_2018!$C$2:$V$394,$AE$1+6,FALSE),"")</f>
        <v>7</v>
      </c>
      <c r="BE3" s="43" t="str">
        <f t="shared" ref="BE3:BE66" si="16">IF(BD3="","",IF(BD3&lt;0,"i",IF(BD3&gt;0,"h","")))</f>
        <v>h</v>
      </c>
      <c r="BF3" t="str">
        <f>AR1</f>
        <v>Adur District Council</v>
      </c>
      <c r="BG3">
        <f>INDEX(I2:V394,AS1,AE1)</f>
        <v>-4.2</v>
      </c>
      <c r="BH3">
        <f>VLOOKUP(BF3,Data_2018!C2:AA394,AE1+6,FALSE)</f>
        <v>-50.3</v>
      </c>
      <c r="BJ3" s="42">
        <f>BH3</f>
        <v>-50.3</v>
      </c>
      <c r="BL3" s="31" t="str">
        <f t="shared" ref="BL3:BL66" si="17">BB3</f>
        <v>Leicestershire Police</v>
      </c>
      <c r="BM3" s="31">
        <f t="shared" ref="BM3:BM66" si="18">IF(BC3&lt;0,-BD3,BD3)</f>
        <v>7</v>
      </c>
      <c r="BN3" s="31">
        <f t="shared" ref="BN3:BN66" si="19">IFERROR(BM3+(ROW()*0.0000001),"")</f>
        <v>7.0000003</v>
      </c>
      <c r="BO3" s="31">
        <f t="shared" ref="BO3:BO66" si="20">LARGE($BN$2:$BN$394,ROW()-1)</f>
        <v>28.700038199999998</v>
      </c>
      <c r="BP3" s="31" t="str">
        <f t="shared" ref="BP3:BP66" si="21">INDEX($BL$2:$BL$394,MATCH(BO3,$BN$2:$BN$394,0))</f>
        <v>Barnet Council</v>
      </c>
      <c r="BQ3" s="31">
        <f t="shared" ref="BQ3:BQ66" si="22">VLOOKUP(BP3,$BL$2:$BN$394,3,FALSE)-(MATCH(BP3,$BL$2:$BL$394,0)+1)*0.0000001</f>
        <v>28.7</v>
      </c>
      <c r="BR3" s="31">
        <f t="shared" ref="BR3:BR66" si="23">IF(BP3=$AR$1,0,BQ3)</f>
        <v>28.7</v>
      </c>
      <c r="BS3" s="31">
        <f t="shared" ref="BS3:BS66" si="24">IF(BP3=$AR$1,BQ3,0)</f>
        <v>0</v>
      </c>
    </row>
    <row r="4" spans="1:71" ht="14.25" customHeight="1" x14ac:dyDescent="0.25">
      <c r="A4" s="8">
        <f>--((B4+Data_2018!B4)=2)</f>
        <v>1</v>
      </c>
      <c r="B4" s="8">
        <f t="shared" si="10"/>
        <v>1</v>
      </c>
      <c r="C4" t="s">
        <v>33</v>
      </c>
      <c r="D4">
        <v>1</v>
      </c>
      <c r="E4" t="s">
        <v>736</v>
      </c>
      <c r="F4" s="31">
        <f t="shared" si="11"/>
        <v>1</v>
      </c>
      <c r="G4" s="31">
        <v>0</v>
      </c>
      <c r="H4" s="31" t="s">
        <v>34</v>
      </c>
      <c r="I4" s="31">
        <v>3.8</v>
      </c>
      <c r="J4" s="31">
        <v>-15.6</v>
      </c>
      <c r="K4" s="31">
        <v>0</v>
      </c>
      <c r="L4" s="31">
        <v>0</v>
      </c>
      <c r="M4" s="31">
        <v>0</v>
      </c>
      <c r="N4" s="31">
        <v>0</v>
      </c>
      <c r="O4" s="31">
        <v>36.700000000000003</v>
      </c>
      <c r="P4" s="31">
        <v>63.3</v>
      </c>
      <c r="Q4" s="31">
        <v>44.1</v>
      </c>
      <c r="R4" s="31">
        <v>55.9</v>
      </c>
      <c r="S4" s="31">
        <v>26.7</v>
      </c>
      <c r="T4" s="31">
        <v>73.3</v>
      </c>
      <c r="U4" s="31">
        <v>55.9</v>
      </c>
      <c r="V4" s="31">
        <v>44.1</v>
      </c>
      <c r="W4" t="s">
        <v>35</v>
      </c>
      <c r="Y4" t="s">
        <v>23</v>
      </c>
      <c r="Z4" t="s">
        <v>33</v>
      </c>
      <c r="AA4" t="b">
        <v>0</v>
      </c>
      <c r="AC4" t="s">
        <v>5</v>
      </c>
      <c r="AD4" t="s">
        <v>783</v>
      </c>
      <c r="AH4" t="s">
        <v>745</v>
      </c>
      <c r="AI4" t="s">
        <v>740</v>
      </c>
      <c r="AK4">
        <f t="shared" si="0"/>
        <v>-15.6</v>
      </c>
      <c r="AL4">
        <f t="shared" si="12"/>
        <v>-15.599995999999999</v>
      </c>
      <c r="AM4">
        <f t="shared" si="1"/>
        <v>31.400174</v>
      </c>
      <c r="AN4" t="str">
        <f t="shared" si="2"/>
        <v>Lancashire Constabulary</v>
      </c>
      <c r="AO4">
        <f t="shared" si="3"/>
        <v>31.4</v>
      </c>
      <c r="AQ4">
        <f>SUM($AU$2:AU4)</f>
        <v>3</v>
      </c>
      <c r="AR4" t="str">
        <f t="shared" si="13"/>
        <v>Lancashire Constabulary</v>
      </c>
      <c r="AS4">
        <f t="shared" si="4"/>
        <v>31.4</v>
      </c>
      <c r="AT4">
        <f t="shared" si="5"/>
        <v>0</v>
      </c>
      <c r="AU4">
        <f t="shared" si="6"/>
        <v>1</v>
      </c>
      <c r="AX4" t="str">
        <f t="shared" si="7"/>
        <v>Lancashire Constabulary</v>
      </c>
      <c r="AY4">
        <f t="shared" si="8"/>
        <v>31.4</v>
      </c>
      <c r="AZ4">
        <f t="shared" si="9"/>
        <v>0</v>
      </c>
      <c r="BB4" t="str">
        <f t="shared" si="14"/>
        <v>Lancashire Constabulary</v>
      </c>
      <c r="BC4">
        <f t="shared" si="15"/>
        <v>31.4</v>
      </c>
      <c r="BD4" s="31">
        <f>IFERROR(BC4-VLOOKUP(BB4,Data_2018!$C$2:$V$394,$AE$1+6,FALSE),"")</f>
        <v>6.6999999999999993</v>
      </c>
      <c r="BE4" s="43" t="str">
        <f t="shared" si="16"/>
        <v>h</v>
      </c>
      <c r="BF4" t="s">
        <v>827</v>
      </c>
      <c r="BG4">
        <f ca="1">AVERAGEIF(Data!F2:F394,1,OFFSET(Data!H2,0,Data!AE1,392,1))</f>
        <v>5.6453124999999993</v>
      </c>
      <c r="BH4">
        <f ca="1">AVERAGEIF(Data!F2:F394,1,OFFSET(Data_2018!H2,0,Data!AE1,392,1))</f>
        <v>6.3408854166666648</v>
      </c>
      <c r="BJ4" s="42">
        <f>BG3</f>
        <v>-4.2</v>
      </c>
      <c r="BL4" s="31" t="str">
        <f t="shared" si="17"/>
        <v>Lancashire Constabulary</v>
      </c>
      <c r="BM4" s="31">
        <f t="shared" si="18"/>
        <v>6.6999999999999993</v>
      </c>
      <c r="BN4" s="31">
        <f t="shared" si="19"/>
        <v>6.7000003999999995</v>
      </c>
      <c r="BO4" s="31">
        <f t="shared" si="20"/>
        <v>20.900003199999997</v>
      </c>
      <c r="BP4" s="31" t="str">
        <f t="shared" si="21"/>
        <v>Copeland Borough Council</v>
      </c>
      <c r="BQ4" s="31">
        <f t="shared" si="22"/>
        <v>20.9</v>
      </c>
      <c r="BR4" s="31">
        <f t="shared" si="23"/>
        <v>20.9</v>
      </c>
      <c r="BS4" s="31">
        <f t="shared" si="24"/>
        <v>0</v>
      </c>
    </row>
    <row r="5" spans="1:71" ht="14.25" customHeight="1" x14ac:dyDescent="0.25">
      <c r="A5" s="8">
        <f>--((B5+Data_2018!B5)=2)</f>
        <v>1</v>
      </c>
      <c r="B5" s="8">
        <f t="shared" si="10"/>
        <v>1</v>
      </c>
      <c r="C5" t="s">
        <v>36</v>
      </c>
      <c r="D5">
        <v>1</v>
      </c>
      <c r="E5" t="s">
        <v>736</v>
      </c>
      <c r="F5" s="31">
        <f t="shared" si="11"/>
        <v>1</v>
      </c>
      <c r="G5" s="31">
        <v>0</v>
      </c>
      <c r="H5" s="31" t="s">
        <v>34</v>
      </c>
      <c r="I5" s="31">
        <v>22.8</v>
      </c>
      <c r="J5" s="31">
        <v>14.7</v>
      </c>
      <c r="K5" s="31">
        <v>0</v>
      </c>
      <c r="L5" s="31">
        <v>0</v>
      </c>
      <c r="M5" s="31">
        <v>0</v>
      </c>
      <c r="N5" s="31">
        <v>0</v>
      </c>
      <c r="O5" s="31">
        <v>35</v>
      </c>
      <c r="P5" s="31">
        <v>65</v>
      </c>
      <c r="Q5" s="31">
        <v>21</v>
      </c>
      <c r="R5" s="31">
        <v>79</v>
      </c>
      <c r="S5" s="31">
        <v>31</v>
      </c>
      <c r="T5" s="31">
        <v>69</v>
      </c>
      <c r="U5" s="31">
        <v>57</v>
      </c>
      <c r="V5" s="31">
        <v>43</v>
      </c>
      <c r="W5" t="s">
        <v>37</v>
      </c>
      <c r="Y5" t="s">
        <v>23</v>
      </c>
      <c r="Z5" t="s">
        <v>36</v>
      </c>
      <c r="AA5" t="b">
        <v>0</v>
      </c>
      <c r="AC5" t="s">
        <v>6</v>
      </c>
      <c r="AD5" t="s">
        <v>784</v>
      </c>
      <c r="AH5" t="s">
        <v>746</v>
      </c>
      <c r="AI5" t="s">
        <v>737</v>
      </c>
      <c r="AK5">
        <f t="shared" si="0"/>
        <v>14.7</v>
      </c>
      <c r="AL5">
        <f t="shared" si="12"/>
        <v>14.700004999999999</v>
      </c>
      <c r="AM5">
        <f t="shared" si="1"/>
        <v>31.000101999999998</v>
      </c>
      <c r="AN5" t="str">
        <f t="shared" si="2"/>
        <v>Durham Constabulary</v>
      </c>
      <c r="AO5">
        <f t="shared" si="3"/>
        <v>31</v>
      </c>
      <c r="AQ5">
        <f>SUM($AU$2:AU5)</f>
        <v>4</v>
      </c>
      <c r="AR5" t="str">
        <f t="shared" si="13"/>
        <v>Durham Constabulary</v>
      </c>
      <c r="AS5">
        <f t="shared" si="4"/>
        <v>31</v>
      </c>
      <c r="AT5">
        <f t="shared" si="5"/>
        <v>0</v>
      </c>
      <c r="AU5">
        <f t="shared" si="6"/>
        <v>1</v>
      </c>
      <c r="AX5" t="str">
        <f t="shared" si="7"/>
        <v>Durham Constabulary</v>
      </c>
      <c r="AY5">
        <f t="shared" si="8"/>
        <v>31</v>
      </c>
      <c r="AZ5">
        <f t="shared" si="9"/>
        <v>0</v>
      </c>
      <c r="BB5" t="str">
        <f t="shared" si="14"/>
        <v>Durham Constabulary</v>
      </c>
      <c r="BC5">
        <f t="shared" si="15"/>
        <v>31</v>
      </c>
      <c r="BD5" s="31">
        <f>IFERROR(BC5-VLOOKUP(BB5,Data_2018!$C$2:$V$394,$AE$1+6,FALSE),"")</f>
        <v>4</v>
      </c>
      <c r="BE5" s="43" t="str">
        <f t="shared" si="16"/>
        <v>h</v>
      </c>
      <c r="BJ5" s="42"/>
      <c r="BL5" s="31" t="str">
        <f t="shared" si="17"/>
        <v>Durham Constabulary</v>
      </c>
      <c r="BM5" s="31">
        <f t="shared" si="18"/>
        <v>4</v>
      </c>
      <c r="BN5" s="31">
        <f t="shared" si="19"/>
        <v>4.0000004999999996</v>
      </c>
      <c r="BO5" s="31">
        <f t="shared" si="20"/>
        <v>19.200001999999998</v>
      </c>
      <c r="BP5" s="31" t="str">
        <f t="shared" si="21"/>
        <v>Devon &amp; Cornwall Police</v>
      </c>
      <c r="BQ5" s="31">
        <f t="shared" si="22"/>
        <v>19.2</v>
      </c>
      <c r="BR5" s="31">
        <f t="shared" si="23"/>
        <v>19.2</v>
      </c>
      <c r="BS5" s="31">
        <f t="shared" si="24"/>
        <v>0</v>
      </c>
    </row>
    <row r="6" spans="1:71" ht="14.25" customHeight="1" x14ac:dyDescent="0.25">
      <c r="A6" s="8">
        <f>--((B6+Data_2018!B6)=2)</f>
        <v>1</v>
      </c>
      <c r="B6" s="8">
        <f t="shared" si="10"/>
        <v>1</v>
      </c>
      <c r="C6" t="s">
        <v>38</v>
      </c>
      <c r="D6">
        <v>1</v>
      </c>
      <c r="E6" t="s">
        <v>736</v>
      </c>
      <c r="F6" s="31">
        <f t="shared" si="11"/>
        <v>1</v>
      </c>
      <c r="G6" s="31">
        <v>0</v>
      </c>
      <c r="H6" s="31" t="s">
        <v>34</v>
      </c>
      <c r="I6" s="31">
        <v>0.5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57</v>
      </c>
      <c r="P6" s="31">
        <v>43</v>
      </c>
      <c r="Q6" s="31">
        <v>64.599999999999994</v>
      </c>
      <c r="R6" s="31">
        <v>35.4</v>
      </c>
      <c r="S6" s="31">
        <v>56</v>
      </c>
      <c r="T6" s="31">
        <v>44</v>
      </c>
      <c r="U6" s="31">
        <v>59.3</v>
      </c>
      <c r="V6" s="31">
        <v>40.700000000000003</v>
      </c>
      <c r="W6" t="s">
        <v>39</v>
      </c>
      <c r="Y6" t="s">
        <v>22</v>
      </c>
      <c r="Z6" t="s">
        <v>38</v>
      </c>
      <c r="AA6" t="b">
        <v>0</v>
      </c>
      <c r="AC6" t="s">
        <v>7</v>
      </c>
      <c r="AD6" t="s">
        <v>785</v>
      </c>
      <c r="AH6" t="s">
        <v>747</v>
      </c>
      <c r="AI6" t="s">
        <v>738</v>
      </c>
      <c r="AK6">
        <f t="shared" si="0"/>
        <v>0</v>
      </c>
      <c r="AL6">
        <f t="shared" si="12"/>
        <v>6.0000000000000002E-6</v>
      </c>
      <c r="AM6">
        <f t="shared" si="1"/>
        <v>29.400150999999997</v>
      </c>
      <c r="AN6" t="str">
        <f t="shared" si="2"/>
        <v>Hereford &amp; Worcester Fire &amp; Rescue Service</v>
      </c>
      <c r="AO6">
        <f t="shared" si="3"/>
        <v>29.4</v>
      </c>
      <c r="AQ6">
        <f>SUM($AU$2:AU6)</f>
        <v>5</v>
      </c>
      <c r="AR6" t="str">
        <f t="shared" si="13"/>
        <v>Hereford &amp; Worcester Fire &amp; Rescue Service</v>
      </c>
      <c r="AS6">
        <f t="shared" si="4"/>
        <v>29.4</v>
      </c>
      <c r="AT6">
        <f t="shared" si="5"/>
        <v>0</v>
      </c>
      <c r="AU6">
        <f t="shared" si="6"/>
        <v>1</v>
      </c>
      <c r="AX6" t="str">
        <f t="shared" si="7"/>
        <v>Hereford &amp; Worcester Fire &amp; Rescue Service</v>
      </c>
      <c r="AY6">
        <f t="shared" si="8"/>
        <v>29.4</v>
      </c>
      <c r="AZ6">
        <f t="shared" si="9"/>
        <v>0</v>
      </c>
      <c r="BB6" t="str">
        <f t="shared" si="14"/>
        <v>Hereford &amp; Worcester Fire &amp; Rescue Service</v>
      </c>
      <c r="BC6">
        <f t="shared" si="15"/>
        <v>29.4</v>
      </c>
      <c r="BD6" s="31">
        <f>IFERROR(BC6-VLOOKUP(BB6,Data_2018!$C$2:$V$394,$AE$1+6,FALSE),"")</f>
        <v>5.7999999999999972</v>
      </c>
      <c r="BE6" s="43" t="str">
        <f t="shared" si="16"/>
        <v>h</v>
      </c>
      <c r="BJ6" s="42">
        <f ca="1">BH4</f>
        <v>6.3408854166666648</v>
      </c>
      <c r="BL6" s="31" t="str">
        <f t="shared" si="17"/>
        <v>Hereford &amp; Worcester Fire &amp; Rescue Service</v>
      </c>
      <c r="BM6" s="31">
        <f t="shared" si="18"/>
        <v>5.7999999999999972</v>
      </c>
      <c r="BN6" s="31">
        <f t="shared" si="19"/>
        <v>5.8000005999999971</v>
      </c>
      <c r="BO6" s="31">
        <f t="shared" si="20"/>
        <v>18.900032999999997</v>
      </c>
      <c r="BP6" s="31" t="str">
        <f t="shared" si="21"/>
        <v>Slough Borough Council</v>
      </c>
      <c r="BQ6" s="31">
        <f t="shared" si="22"/>
        <v>18.899999999999999</v>
      </c>
      <c r="BR6" s="31">
        <f t="shared" si="23"/>
        <v>18.899999999999999</v>
      </c>
      <c r="BS6" s="31">
        <f t="shared" si="24"/>
        <v>0</v>
      </c>
    </row>
    <row r="7" spans="1:71" ht="14.25" customHeight="1" x14ac:dyDescent="0.25">
      <c r="A7" s="8">
        <f>--((B7+Data_2018!B7)=2)</f>
        <v>1</v>
      </c>
      <c r="B7" s="8">
        <f t="shared" si="10"/>
        <v>1</v>
      </c>
      <c r="C7" t="s">
        <v>40</v>
      </c>
      <c r="D7">
        <v>1</v>
      </c>
      <c r="E7" t="s">
        <v>736</v>
      </c>
      <c r="F7" s="31">
        <f t="shared" si="11"/>
        <v>1</v>
      </c>
      <c r="G7" s="31">
        <v>0</v>
      </c>
      <c r="H7" s="31" t="s">
        <v>34</v>
      </c>
      <c r="I7" s="31">
        <v>15.8</v>
      </c>
      <c r="J7" s="31">
        <v>22.5</v>
      </c>
      <c r="K7" s="31">
        <v>-460.7</v>
      </c>
      <c r="L7" s="31">
        <v>-1150</v>
      </c>
      <c r="M7" s="31">
        <v>12.7</v>
      </c>
      <c r="N7" s="31">
        <v>0.7</v>
      </c>
      <c r="O7" s="31">
        <v>40.4</v>
      </c>
      <c r="P7" s="31">
        <v>59.6</v>
      </c>
      <c r="Q7" s="31">
        <v>29.8</v>
      </c>
      <c r="R7" s="31">
        <v>70.2</v>
      </c>
      <c r="S7" s="31">
        <v>35.1</v>
      </c>
      <c r="T7" s="31">
        <v>64.900000000000006</v>
      </c>
      <c r="U7" s="31">
        <v>60.5</v>
      </c>
      <c r="V7" s="31">
        <v>39.5</v>
      </c>
      <c r="W7" t="s">
        <v>41</v>
      </c>
      <c r="Y7" t="s">
        <v>23</v>
      </c>
      <c r="Z7" t="s">
        <v>40</v>
      </c>
      <c r="AA7" t="b">
        <v>0</v>
      </c>
      <c r="AC7" t="s">
        <v>8</v>
      </c>
      <c r="AD7" t="s">
        <v>786</v>
      </c>
      <c r="AH7" t="s">
        <v>748</v>
      </c>
      <c r="AI7" t="s">
        <v>739</v>
      </c>
      <c r="AK7">
        <f t="shared" si="0"/>
        <v>22.5</v>
      </c>
      <c r="AL7">
        <f t="shared" si="12"/>
        <v>22.500007</v>
      </c>
      <c r="AM7">
        <f t="shared" si="1"/>
        <v>29.000088999999999</v>
      </c>
      <c r="AN7" t="str">
        <f t="shared" si="2"/>
        <v>Derbyshire Constabulary</v>
      </c>
      <c r="AO7">
        <f t="shared" si="3"/>
        <v>29</v>
      </c>
      <c r="AQ7">
        <f>SUM($AU$2:AU7)</f>
        <v>6</v>
      </c>
      <c r="AR7" t="str">
        <f t="shared" si="13"/>
        <v>Derbyshire Constabulary</v>
      </c>
      <c r="AS7">
        <f t="shared" si="4"/>
        <v>29</v>
      </c>
      <c r="AT7">
        <f t="shared" si="5"/>
        <v>0</v>
      </c>
      <c r="AU7">
        <f t="shared" si="6"/>
        <v>1</v>
      </c>
      <c r="AX7" t="str">
        <f t="shared" si="7"/>
        <v>Derbyshire Constabulary</v>
      </c>
      <c r="AY7">
        <f t="shared" si="8"/>
        <v>29</v>
      </c>
      <c r="AZ7">
        <f t="shared" si="9"/>
        <v>0</v>
      </c>
      <c r="BB7" t="str">
        <f t="shared" si="14"/>
        <v>Derbyshire Constabulary</v>
      </c>
      <c r="BC7">
        <f t="shared" si="15"/>
        <v>29</v>
      </c>
      <c r="BD7" s="31">
        <f>IFERROR(BC7-VLOOKUP(BB7,Data_2018!$C$2:$V$394,$AE$1+6,FALSE),"")</f>
        <v>0.19999999999999929</v>
      </c>
      <c r="BE7" s="43" t="str">
        <f t="shared" si="16"/>
        <v>h</v>
      </c>
      <c r="BJ7" s="42">
        <f ca="1">BG4</f>
        <v>5.6453124999999993</v>
      </c>
      <c r="BL7" s="31" t="str">
        <f t="shared" si="17"/>
        <v>Derbyshire Constabulary</v>
      </c>
      <c r="BM7" s="31">
        <f t="shared" si="18"/>
        <v>0.19999999999999929</v>
      </c>
      <c r="BN7" s="31">
        <f t="shared" si="19"/>
        <v>0.20000069999999928</v>
      </c>
      <c r="BO7" s="31">
        <f t="shared" si="20"/>
        <v>15.3000355</v>
      </c>
      <c r="BP7" s="31" t="str">
        <f t="shared" si="21"/>
        <v>South Derbyshire District Council</v>
      </c>
      <c r="BQ7" s="31">
        <f t="shared" si="22"/>
        <v>15.3</v>
      </c>
      <c r="BR7" s="31">
        <f t="shared" si="23"/>
        <v>15.3</v>
      </c>
      <c r="BS7" s="31">
        <f t="shared" si="24"/>
        <v>0</v>
      </c>
    </row>
    <row r="8" spans="1:71" ht="14.25" customHeight="1" x14ac:dyDescent="0.25">
      <c r="A8" s="8">
        <f>--((B8+Data_2018!B8)=2)</f>
        <v>1</v>
      </c>
      <c r="B8" s="8">
        <f t="shared" si="10"/>
        <v>1</v>
      </c>
      <c r="C8" t="s">
        <v>42</v>
      </c>
      <c r="D8">
        <v>1</v>
      </c>
      <c r="E8" t="s">
        <v>739</v>
      </c>
      <c r="F8" s="31">
        <f t="shared" si="11"/>
        <v>1</v>
      </c>
      <c r="G8" s="31">
        <v>0</v>
      </c>
      <c r="H8" s="31" t="s">
        <v>43</v>
      </c>
      <c r="I8" s="31">
        <v>11.7</v>
      </c>
      <c r="J8" s="31">
        <v>14.4</v>
      </c>
      <c r="K8" s="31">
        <v>52.6</v>
      </c>
      <c r="L8" s="31">
        <v>-40</v>
      </c>
      <c r="M8" s="31">
        <v>1</v>
      </c>
      <c r="N8" s="31">
        <v>1</v>
      </c>
      <c r="O8" s="31">
        <v>37.700000000000003</v>
      </c>
      <c r="P8" s="31">
        <v>62.3</v>
      </c>
      <c r="Q8" s="31">
        <v>45.2</v>
      </c>
      <c r="R8" s="31">
        <v>54.8</v>
      </c>
      <c r="S8" s="31">
        <v>63.1</v>
      </c>
      <c r="T8" s="31">
        <v>36.9</v>
      </c>
      <c r="U8" s="31">
        <v>68.900000000000006</v>
      </c>
      <c r="V8" s="31">
        <v>31.1</v>
      </c>
      <c r="W8" t="s">
        <v>44</v>
      </c>
      <c r="Y8" t="s">
        <v>24</v>
      </c>
      <c r="Z8" t="s">
        <v>42</v>
      </c>
      <c r="AA8" t="b">
        <v>0</v>
      </c>
      <c r="AC8" t="s">
        <v>9</v>
      </c>
      <c r="AD8" t="s">
        <v>787</v>
      </c>
      <c r="AH8" t="s">
        <v>749</v>
      </c>
      <c r="AI8" t="s">
        <v>741</v>
      </c>
      <c r="AK8">
        <f t="shared" si="0"/>
        <v>14.4</v>
      </c>
      <c r="AL8">
        <f t="shared" si="12"/>
        <v>14.400008</v>
      </c>
      <c r="AM8">
        <f t="shared" si="1"/>
        <v>28.600167000000003</v>
      </c>
      <c r="AN8" t="str">
        <f t="shared" si="2"/>
        <v>Kent Police</v>
      </c>
      <c r="AO8">
        <f t="shared" si="3"/>
        <v>28.6</v>
      </c>
      <c r="AQ8">
        <f>SUM($AU$2:AU8)</f>
        <v>7</v>
      </c>
      <c r="AR8" t="str">
        <f t="shared" si="13"/>
        <v>Kent Police</v>
      </c>
      <c r="AS8">
        <f t="shared" si="4"/>
        <v>28.6</v>
      </c>
      <c r="AT8">
        <f t="shared" si="5"/>
        <v>0</v>
      </c>
      <c r="AU8">
        <f t="shared" si="6"/>
        <v>1</v>
      </c>
      <c r="AX8" t="str">
        <f t="shared" si="7"/>
        <v>Kent Police</v>
      </c>
      <c r="AY8">
        <f t="shared" si="8"/>
        <v>28.6</v>
      </c>
      <c r="AZ8">
        <f t="shared" si="9"/>
        <v>0</v>
      </c>
      <c r="BB8" t="str">
        <f t="shared" si="14"/>
        <v>Kent Police</v>
      </c>
      <c r="BC8">
        <f t="shared" si="15"/>
        <v>28.6</v>
      </c>
      <c r="BD8" s="31">
        <f>IFERROR(BC8-VLOOKUP(BB8,Data_2018!$C$2:$V$394,$AE$1+6,FALSE),"")</f>
        <v>1.1000000000000014</v>
      </c>
      <c r="BE8" s="43" t="str">
        <f t="shared" si="16"/>
        <v>h</v>
      </c>
      <c r="BL8" s="31" t="str">
        <f t="shared" si="17"/>
        <v>Kent Police</v>
      </c>
      <c r="BM8" s="31">
        <f t="shared" si="18"/>
        <v>1.1000000000000014</v>
      </c>
      <c r="BN8" s="31">
        <f t="shared" si="19"/>
        <v>1.1000008000000014</v>
      </c>
      <c r="BO8" s="31">
        <f t="shared" si="20"/>
        <v>15.0000365</v>
      </c>
      <c r="BP8" s="31" t="str">
        <f t="shared" si="21"/>
        <v>Craven District Council</v>
      </c>
      <c r="BQ8" s="31">
        <f t="shared" si="22"/>
        <v>15</v>
      </c>
      <c r="BR8" s="31">
        <f t="shared" si="23"/>
        <v>15</v>
      </c>
      <c r="BS8" s="31">
        <f t="shared" si="24"/>
        <v>0</v>
      </c>
    </row>
    <row r="9" spans="1:71" ht="14.25" customHeight="1" x14ac:dyDescent="0.25">
      <c r="A9" s="8">
        <f>--((B9+Data_2018!B9)=2)</f>
        <v>1</v>
      </c>
      <c r="B9" s="8">
        <f t="shared" si="10"/>
        <v>1</v>
      </c>
      <c r="C9" t="s">
        <v>45</v>
      </c>
      <c r="D9">
        <v>1</v>
      </c>
      <c r="E9" t="s">
        <v>740</v>
      </c>
      <c r="F9" s="31">
        <f t="shared" si="11"/>
        <v>1</v>
      </c>
      <c r="G9" s="31">
        <v>0</v>
      </c>
      <c r="H9" s="31" t="s">
        <v>46</v>
      </c>
      <c r="I9" s="31">
        <v>2.6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75</v>
      </c>
      <c r="P9" s="31">
        <v>25</v>
      </c>
      <c r="Q9" s="31">
        <v>96.8</v>
      </c>
      <c r="R9" s="31">
        <v>3.2</v>
      </c>
      <c r="S9" s="31">
        <v>88.4</v>
      </c>
      <c r="T9" s="31">
        <v>11.6</v>
      </c>
      <c r="U9" s="31">
        <v>84.3</v>
      </c>
      <c r="V9" s="31">
        <v>15.7</v>
      </c>
      <c r="W9" t="s">
        <v>47</v>
      </c>
      <c r="Y9" t="s">
        <v>22</v>
      </c>
      <c r="Z9" t="s">
        <v>45</v>
      </c>
      <c r="AA9" t="b">
        <v>0</v>
      </c>
      <c r="AC9" t="s">
        <v>10</v>
      </c>
      <c r="AD9" t="s">
        <v>788</v>
      </c>
      <c r="AH9" t="s">
        <v>799</v>
      </c>
      <c r="AI9" t="s">
        <v>798</v>
      </c>
      <c r="AK9">
        <f t="shared" si="0"/>
        <v>0</v>
      </c>
      <c r="AL9">
        <f t="shared" si="12"/>
        <v>9.0000000000000002E-6</v>
      </c>
      <c r="AM9">
        <f t="shared" si="1"/>
        <v>27.900098999999997</v>
      </c>
      <c r="AN9" t="str">
        <f t="shared" si="2"/>
        <v>Dorset Police</v>
      </c>
      <c r="AO9">
        <f t="shared" si="3"/>
        <v>27.9</v>
      </c>
      <c r="AQ9">
        <f>SUM($AU$2:AU9)</f>
        <v>8</v>
      </c>
      <c r="AR9" t="str">
        <f t="shared" si="13"/>
        <v>Dorset Police</v>
      </c>
      <c r="AS9">
        <f t="shared" si="4"/>
        <v>27.9</v>
      </c>
      <c r="AT9">
        <f t="shared" si="5"/>
        <v>0</v>
      </c>
      <c r="AU9">
        <f t="shared" si="6"/>
        <v>1</v>
      </c>
      <c r="AX9" t="str">
        <f t="shared" si="7"/>
        <v>Dorset Police</v>
      </c>
      <c r="AY9">
        <f t="shared" si="8"/>
        <v>27.9</v>
      </c>
      <c r="AZ9">
        <f t="shared" si="9"/>
        <v>0</v>
      </c>
      <c r="BB9" t="str">
        <f t="shared" si="14"/>
        <v>Dorset Police</v>
      </c>
      <c r="BC9">
        <f t="shared" si="15"/>
        <v>27.9</v>
      </c>
      <c r="BD9" s="31">
        <f>IFERROR(BC9-VLOOKUP(BB9,Data_2018!$C$2:$V$394,$AE$1+6,FALSE),"")</f>
        <v>0.89999999999999858</v>
      </c>
      <c r="BE9" s="43" t="str">
        <f t="shared" si="16"/>
        <v>h</v>
      </c>
      <c r="BF9" s="4" t="s">
        <v>840</v>
      </c>
      <c r="BG9" t="s">
        <v>841</v>
      </c>
      <c r="BH9">
        <f>COUNTIF(BC:BC,"&gt;0")</f>
        <v>266</v>
      </c>
      <c r="BL9" s="31" t="str">
        <f t="shared" si="17"/>
        <v>Dorset Police</v>
      </c>
      <c r="BM9" s="31">
        <f t="shared" si="18"/>
        <v>0.89999999999999858</v>
      </c>
      <c r="BN9" s="31">
        <f t="shared" si="19"/>
        <v>0.90000089999999855</v>
      </c>
      <c r="BO9" s="31">
        <f t="shared" si="20"/>
        <v>15.000002200000001</v>
      </c>
      <c r="BP9" s="31" t="str">
        <f t="shared" si="21"/>
        <v>Chesterfield Borough Council</v>
      </c>
      <c r="BQ9" s="31">
        <f t="shared" si="22"/>
        <v>15</v>
      </c>
      <c r="BR9" s="31">
        <f t="shared" si="23"/>
        <v>15</v>
      </c>
      <c r="BS9" s="31">
        <f t="shared" si="24"/>
        <v>0</v>
      </c>
    </row>
    <row r="10" spans="1:71" ht="14.25" customHeight="1" x14ac:dyDescent="0.25">
      <c r="A10" s="8">
        <f>--((B10+Data_2018!B10)=2)</f>
        <v>1</v>
      </c>
      <c r="B10" s="8">
        <f t="shared" si="10"/>
        <v>1</v>
      </c>
      <c r="C10" t="s">
        <v>48</v>
      </c>
      <c r="D10">
        <v>1</v>
      </c>
      <c r="E10" t="s">
        <v>736</v>
      </c>
      <c r="F10" s="31">
        <f t="shared" si="11"/>
        <v>1</v>
      </c>
      <c r="G10" s="31">
        <v>0</v>
      </c>
      <c r="H10" s="31" t="s">
        <v>34</v>
      </c>
      <c r="I10" s="31">
        <v>-13.6</v>
      </c>
      <c r="J10" s="31">
        <v>-23.7</v>
      </c>
      <c r="K10" s="31">
        <v>0</v>
      </c>
      <c r="L10" s="31">
        <v>0</v>
      </c>
      <c r="M10" s="31">
        <v>0</v>
      </c>
      <c r="N10" s="31">
        <v>0</v>
      </c>
      <c r="O10" s="31">
        <v>67.599999999999994</v>
      </c>
      <c r="P10" s="31">
        <v>32.4</v>
      </c>
      <c r="Q10" s="31">
        <v>52.7</v>
      </c>
      <c r="R10" s="31">
        <v>47.3</v>
      </c>
      <c r="S10" s="31">
        <v>39.6</v>
      </c>
      <c r="T10" s="31">
        <v>60.4</v>
      </c>
      <c r="U10" s="31">
        <v>43.6</v>
      </c>
      <c r="V10" s="31">
        <v>56.4</v>
      </c>
      <c r="W10" t="s">
        <v>49</v>
      </c>
      <c r="Y10" t="s">
        <v>23</v>
      </c>
      <c r="Z10" t="s">
        <v>48</v>
      </c>
      <c r="AA10" t="b">
        <v>0</v>
      </c>
      <c r="AC10" t="s">
        <v>11</v>
      </c>
      <c r="AD10" t="s">
        <v>789</v>
      </c>
      <c r="AH10" t="s">
        <v>281</v>
      </c>
      <c r="AI10" t="s">
        <v>742</v>
      </c>
      <c r="AK10">
        <f t="shared" si="0"/>
        <v>-23.7</v>
      </c>
      <c r="AL10">
        <f t="shared" si="12"/>
        <v>-23.69999</v>
      </c>
      <c r="AM10">
        <f t="shared" si="1"/>
        <v>27.800011000000001</v>
      </c>
      <c r="AN10" t="str">
        <f t="shared" si="2"/>
        <v>Babergh</v>
      </c>
      <c r="AO10">
        <f t="shared" si="3"/>
        <v>27.8</v>
      </c>
      <c r="AQ10">
        <f>SUM($AU$2:AU10)</f>
        <v>9</v>
      </c>
      <c r="AR10" t="str">
        <f t="shared" si="13"/>
        <v>Babergh</v>
      </c>
      <c r="AS10">
        <f t="shared" si="4"/>
        <v>27.8</v>
      </c>
      <c r="AT10">
        <f t="shared" si="5"/>
        <v>0</v>
      </c>
      <c r="AU10">
        <f t="shared" si="6"/>
        <v>1</v>
      </c>
      <c r="AX10" t="str">
        <f t="shared" si="7"/>
        <v>Babergh</v>
      </c>
      <c r="AY10">
        <f t="shared" si="8"/>
        <v>27.8</v>
      </c>
      <c r="AZ10">
        <f t="shared" si="9"/>
        <v>0</v>
      </c>
      <c r="BB10" t="str">
        <f t="shared" si="14"/>
        <v>Babergh</v>
      </c>
      <c r="BC10">
        <f t="shared" si="15"/>
        <v>27.8</v>
      </c>
      <c r="BD10" s="31">
        <f>IFERROR(BC10-VLOOKUP(BB10,Data_2018!$C$2:$V$394,$AE$1+6,FALSE),"")</f>
        <v>-0.5</v>
      </c>
      <c r="BE10" s="43" t="str">
        <f t="shared" si="16"/>
        <v>i</v>
      </c>
      <c r="BG10" s="53" t="s">
        <v>843</v>
      </c>
      <c r="BH10">
        <f>COUNTIF(BC:BC,"=0")</f>
        <v>28</v>
      </c>
      <c r="BL10" s="31" t="str">
        <f t="shared" si="17"/>
        <v>Babergh</v>
      </c>
      <c r="BM10" s="31">
        <f t="shared" si="18"/>
        <v>-0.5</v>
      </c>
      <c r="BN10" s="31">
        <f t="shared" si="19"/>
        <v>-0.49999900000000003</v>
      </c>
      <c r="BO10" s="31">
        <f t="shared" si="20"/>
        <v>14.300034100000001</v>
      </c>
      <c r="BP10" s="31" t="str">
        <f t="shared" si="21"/>
        <v>Staffordshire Fire &amp; Rescue Services</v>
      </c>
      <c r="BQ10" s="31">
        <f t="shared" si="22"/>
        <v>14.3</v>
      </c>
      <c r="BR10" s="31">
        <f t="shared" si="23"/>
        <v>14.3</v>
      </c>
      <c r="BS10" s="31">
        <f t="shared" si="24"/>
        <v>0</v>
      </c>
    </row>
    <row r="11" spans="1:71" ht="14.25" customHeight="1" x14ac:dyDescent="0.25">
      <c r="A11" s="8">
        <f>--((B11+Data_2018!B11)=2)</f>
        <v>1</v>
      </c>
      <c r="B11" s="8">
        <f t="shared" si="10"/>
        <v>1</v>
      </c>
      <c r="C11" t="s">
        <v>50</v>
      </c>
      <c r="D11">
        <v>1</v>
      </c>
      <c r="E11" t="s">
        <v>736</v>
      </c>
      <c r="F11" s="31">
        <f t="shared" si="11"/>
        <v>1</v>
      </c>
      <c r="G11" s="31">
        <v>0</v>
      </c>
      <c r="H11" s="31">
        <v>1</v>
      </c>
      <c r="I11" s="31">
        <v>20.8</v>
      </c>
      <c r="J11" s="31">
        <v>27.8</v>
      </c>
      <c r="K11" s="31">
        <v>0</v>
      </c>
      <c r="L11" s="31">
        <v>0</v>
      </c>
      <c r="M11" s="31">
        <v>0</v>
      </c>
      <c r="N11" s="31">
        <v>0</v>
      </c>
      <c r="O11" s="31">
        <v>15.7</v>
      </c>
      <c r="P11" s="31">
        <v>84.3</v>
      </c>
      <c r="Q11" s="31">
        <v>31.4</v>
      </c>
      <c r="R11" s="31">
        <v>68.599999999999994</v>
      </c>
      <c r="S11" s="31">
        <v>47.1</v>
      </c>
      <c r="T11" s="31">
        <v>52.9</v>
      </c>
      <c r="U11" s="31">
        <v>56.9</v>
      </c>
      <c r="V11" s="31">
        <v>43.1</v>
      </c>
      <c r="W11" t="s">
        <v>51</v>
      </c>
      <c r="Y11" t="s">
        <v>29</v>
      </c>
      <c r="Z11" t="s">
        <v>50</v>
      </c>
      <c r="AA11" t="b">
        <v>0</v>
      </c>
      <c r="AC11" t="s">
        <v>12</v>
      </c>
      <c r="AD11" t="s">
        <v>790</v>
      </c>
      <c r="AK11">
        <f t="shared" si="0"/>
        <v>27.8</v>
      </c>
      <c r="AL11">
        <f t="shared" si="12"/>
        <v>27.800011000000001</v>
      </c>
      <c r="AM11">
        <f t="shared" si="1"/>
        <v>27.500087000000001</v>
      </c>
      <c r="AN11" t="str">
        <f t="shared" si="2"/>
        <v>Dartford Borough Council</v>
      </c>
      <c r="AO11">
        <f t="shared" si="3"/>
        <v>27.5</v>
      </c>
      <c r="AQ11">
        <f>SUM($AU$2:AU11)</f>
        <v>10</v>
      </c>
      <c r="AR11" t="str">
        <f t="shared" si="13"/>
        <v>Dartford Borough Council</v>
      </c>
      <c r="AS11">
        <f t="shared" si="4"/>
        <v>27.5</v>
      </c>
      <c r="AT11">
        <f t="shared" si="5"/>
        <v>0</v>
      </c>
      <c r="AU11">
        <f t="shared" si="6"/>
        <v>1</v>
      </c>
      <c r="AX11" t="str">
        <f t="shared" si="7"/>
        <v>Dartford Borough Council</v>
      </c>
      <c r="AY11">
        <f t="shared" si="8"/>
        <v>27.5</v>
      </c>
      <c r="AZ11">
        <f t="shared" si="9"/>
        <v>0</v>
      </c>
      <c r="BB11" t="str">
        <f t="shared" si="14"/>
        <v>Dartford Borough Council</v>
      </c>
      <c r="BC11">
        <f t="shared" si="15"/>
        <v>27.5</v>
      </c>
      <c r="BD11" s="31">
        <f>IFERROR(BC11-VLOOKUP(BB11,Data_2018!$C$2:$V$394,$AE$1+6,FALSE),"")</f>
        <v>-0.39999999999999858</v>
      </c>
      <c r="BE11" s="43" t="str">
        <f t="shared" si="16"/>
        <v>i</v>
      </c>
      <c r="BG11" t="s">
        <v>842</v>
      </c>
      <c r="BH11">
        <f>COUNTIF(BC:BC,"&lt;0")</f>
        <v>90</v>
      </c>
      <c r="BL11" s="31" t="str">
        <f t="shared" si="17"/>
        <v>Dartford Borough Council</v>
      </c>
      <c r="BM11" s="31">
        <f t="shared" si="18"/>
        <v>-0.39999999999999858</v>
      </c>
      <c r="BN11" s="31">
        <f t="shared" si="19"/>
        <v>-0.3999988999999986</v>
      </c>
      <c r="BO11" s="31">
        <f t="shared" si="20"/>
        <v>13.9000193</v>
      </c>
      <c r="BP11" s="31" t="str">
        <f t="shared" si="21"/>
        <v>Teignbridge District Council</v>
      </c>
      <c r="BQ11" s="31">
        <f t="shared" si="22"/>
        <v>13.9</v>
      </c>
      <c r="BR11" s="31">
        <f t="shared" si="23"/>
        <v>13.9</v>
      </c>
      <c r="BS11" s="31">
        <f t="shared" si="24"/>
        <v>0</v>
      </c>
    </row>
    <row r="12" spans="1:71" ht="14.25" customHeight="1" x14ac:dyDescent="0.25">
      <c r="A12" s="8">
        <f>--((B12+Data_2018!B12)=2)</f>
        <v>1</v>
      </c>
      <c r="B12" s="8">
        <f t="shared" si="10"/>
        <v>1</v>
      </c>
      <c r="C12" t="s">
        <v>52</v>
      </c>
      <c r="D12">
        <v>1</v>
      </c>
      <c r="E12" t="s">
        <v>798</v>
      </c>
      <c r="F12" s="31">
        <f t="shared" si="11"/>
        <v>1</v>
      </c>
      <c r="G12" s="31">
        <v>0</v>
      </c>
      <c r="H12" s="31" t="s">
        <v>34</v>
      </c>
      <c r="I12" s="31">
        <v>-17</v>
      </c>
      <c r="J12" s="31">
        <v>-28.7</v>
      </c>
      <c r="K12" s="31">
        <v>0</v>
      </c>
      <c r="L12" s="31">
        <v>0</v>
      </c>
      <c r="M12" s="31">
        <v>0</v>
      </c>
      <c r="N12" s="31">
        <v>0</v>
      </c>
      <c r="O12" s="31">
        <v>64.7</v>
      </c>
      <c r="P12" s="31">
        <v>35.299999999999997</v>
      </c>
      <c r="Q12" s="31">
        <v>47.6</v>
      </c>
      <c r="R12" s="31">
        <v>52.4</v>
      </c>
      <c r="S12" s="31">
        <v>29.1</v>
      </c>
      <c r="T12" s="31">
        <v>70.900000000000006</v>
      </c>
      <c r="U12" s="31">
        <v>28.6</v>
      </c>
      <c r="V12" s="31">
        <v>71.400000000000006</v>
      </c>
      <c r="Y12" t="s">
        <v>25</v>
      </c>
      <c r="Z12" t="s">
        <v>52</v>
      </c>
      <c r="AA12" t="b">
        <v>0</v>
      </c>
      <c r="AC12" t="s">
        <v>13</v>
      </c>
      <c r="AD12" t="s">
        <v>791</v>
      </c>
      <c r="AK12">
        <f t="shared" si="0"/>
        <v>-28.7</v>
      </c>
      <c r="AL12">
        <f t="shared" si="12"/>
        <v>-28.699987999999998</v>
      </c>
      <c r="AM12">
        <f t="shared" si="1"/>
        <v>27.100031000000001</v>
      </c>
      <c r="AN12" t="str">
        <f t="shared" si="2"/>
        <v>Bracknell Forest Council</v>
      </c>
      <c r="AO12">
        <f t="shared" si="3"/>
        <v>27.1</v>
      </c>
      <c r="AQ12">
        <f>SUM($AU$2:AU12)</f>
        <v>11</v>
      </c>
      <c r="AR12" t="str">
        <f t="shared" si="13"/>
        <v>Bracknell Forest Council</v>
      </c>
      <c r="AS12">
        <f t="shared" si="4"/>
        <v>27.1</v>
      </c>
      <c r="AT12">
        <f t="shared" si="5"/>
        <v>0</v>
      </c>
      <c r="AU12">
        <f t="shared" si="6"/>
        <v>1</v>
      </c>
      <c r="AX12" t="str">
        <f t="shared" si="7"/>
        <v>Bracknell Forest Council</v>
      </c>
      <c r="AY12">
        <f t="shared" si="8"/>
        <v>27.1</v>
      </c>
      <c r="AZ12">
        <f t="shared" si="9"/>
        <v>0</v>
      </c>
      <c r="BB12" t="str">
        <f t="shared" si="14"/>
        <v>Bracknell Forest Council</v>
      </c>
      <c r="BC12">
        <f t="shared" si="15"/>
        <v>27.1</v>
      </c>
      <c r="BD12" s="31">
        <f>IFERROR(BC12-VLOOKUP(BB12,Data_2018!$C$2:$V$394,$AE$1+6,FALSE),"")</f>
        <v>3.8000000000000007</v>
      </c>
      <c r="BE12" s="43" t="str">
        <f t="shared" si="16"/>
        <v>h</v>
      </c>
      <c r="BL12" s="31" t="str">
        <f t="shared" si="17"/>
        <v>Bracknell Forest Council</v>
      </c>
      <c r="BM12" s="31">
        <f t="shared" si="18"/>
        <v>3.8000000000000007</v>
      </c>
      <c r="BN12" s="31">
        <f t="shared" si="19"/>
        <v>3.8000012000000005</v>
      </c>
      <c r="BO12" s="31">
        <f t="shared" si="20"/>
        <v>13.800030400000001</v>
      </c>
      <c r="BP12" s="31" t="str">
        <f t="shared" si="21"/>
        <v>Rutland County Council</v>
      </c>
      <c r="BQ12" s="31">
        <f t="shared" si="22"/>
        <v>13.8</v>
      </c>
      <c r="BR12" s="31">
        <f t="shared" si="23"/>
        <v>13.8</v>
      </c>
      <c r="BS12" s="31">
        <f t="shared" si="24"/>
        <v>0</v>
      </c>
    </row>
    <row r="13" spans="1:71" ht="14.25" customHeight="1" x14ac:dyDescent="0.25">
      <c r="A13" s="8">
        <f>--((B13+Data_2018!B13)=2)</f>
        <v>1</v>
      </c>
      <c r="B13" s="8">
        <f t="shared" si="10"/>
        <v>1</v>
      </c>
      <c r="C13" t="s">
        <v>53</v>
      </c>
      <c r="D13">
        <v>1</v>
      </c>
      <c r="E13" t="s">
        <v>737</v>
      </c>
      <c r="F13" s="31">
        <f t="shared" si="11"/>
        <v>1</v>
      </c>
      <c r="G13" s="31">
        <v>0</v>
      </c>
      <c r="H13" s="31" t="s">
        <v>34</v>
      </c>
      <c r="I13" s="31">
        <v>6.1</v>
      </c>
      <c r="J13" s="31">
        <v>9.6</v>
      </c>
      <c r="K13" s="31">
        <v>-134.69999999999999</v>
      </c>
      <c r="L13" s="31">
        <v>0</v>
      </c>
      <c r="M13" s="31">
        <v>2.2000000000000002</v>
      </c>
      <c r="N13" s="31">
        <v>1.4</v>
      </c>
      <c r="O13" s="31">
        <v>25.5</v>
      </c>
      <c r="P13" s="31">
        <v>74.5</v>
      </c>
      <c r="Q13" s="31">
        <v>34.200000000000003</v>
      </c>
      <c r="R13" s="31">
        <v>65.8</v>
      </c>
      <c r="S13" s="31">
        <v>32.1</v>
      </c>
      <c r="T13" s="31">
        <v>67.900000000000006</v>
      </c>
      <c r="U13" s="31">
        <v>35.5</v>
      </c>
      <c r="V13" s="31">
        <v>64.5</v>
      </c>
      <c r="W13" t="s">
        <v>54</v>
      </c>
      <c r="Y13" t="s">
        <v>25</v>
      </c>
      <c r="Z13" t="s">
        <v>53</v>
      </c>
      <c r="AA13" t="b">
        <v>0</v>
      </c>
      <c r="AC13" t="s">
        <v>14</v>
      </c>
      <c r="AD13" t="s">
        <v>792</v>
      </c>
      <c r="AK13">
        <f t="shared" si="0"/>
        <v>9.6</v>
      </c>
      <c r="AL13">
        <f t="shared" si="12"/>
        <v>9.6000129999999988</v>
      </c>
      <c r="AM13">
        <f t="shared" si="1"/>
        <v>26.800309000000002</v>
      </c>
      <c r="AN13" t="str">
        <f t="shared" si="2"/>
        <v>South Yorkshire Police</v>
      </c>
      <c r="AO13">
        <f t="shared" si="3"/>
        <v>26.8</v>
      </c>
      <c r="AQ13">
        <f>SUM($AU$2:AU13)</f>
        <v>12</v>
      </c>
      <c r="AR13" t="str">
        <f t="shared" si="13"/>
        <v>South Yorkshire Police</v>
      </c>
      <c r="AS13">
        <f t="shared" si="4"/>
        <v>26.8</v>
      </c>
      <c r="AT13">
        <f t="shared" si="5"/>
        <v>0</v>
      </c>
      <c r="AU13">
        <f t="shared" si="6"/>
        <v>1</v>
      </c>
      <c r="AX13" t="str">
        <f t="shared" si="7"/>
        <v>South Yorkshire Police</v>
      </c>
      <c r="AY13">
        <f t="shared" si="8"/>
        <v>26.8</v>
      </c>
      <c r="AZ13">
        <f t="shared" si="9"/>
        <v>0</v>
      </c>
      <c r="BB13" t="str">
        <f t="shared" si="14"/>
        <v>South Yorkshire Police</v>
      </c>
      <c r="BC13">
        <f t="shared" si="15"/>
        <v>26.8</v>
      </c>
      <c r="BD13" s="31">
        <f>IFERROR(BC13-VLOOKUP(BB13,Data_2018!$C$2:$V$394,$AE$1+6,FALSE),"")</f>
        <v>5.1000000000000014</v>
      </c>
      <c r="BE13" s="43" t="str">
        <f t="shared" si="16"/>
        <v>h</v>
      </c>
      <c r="BL13" s="31" t="str">
        <f t="shared" si="17"/>
        <v>South Yorkshire Police</v>
      </c>
      <c r="BM13" s="31">
        <f t="shared" si="18"/>
        <v>5.1000000000000014</v>
      </c>
      <c r="BN13" s="31">
        <f t="shared" si="19"/>
        <v>5.1000013000000015</v>
      </c>
      <c r="BO13" s="31">
        <f t="shared" si="20"/>
        <v>12.200030699999999</v>
      </c>
      <c r="BP13" s="31" t="str">
        <f t="shared" si="21"/>
        <v>Christchurch and East Dorset Councils</v>
      </c>
      <c r="BQ13" s="31">
        <f t="shared" si="22"/>
        <v>12.2</v>
      </c>
      <c r="BR13" s="31">
        <f t="shared" si="23"/>
        <v>12.2</v>
      </c>
      <c r="BS13" s="31">
        <f t="shared" si="24"/>
        <v>0</v>
      </c>
    </row>
    <row r="14" spans="1:71" ht="14.25" customHeight="1" x14ac:dyDescent="0.25">
      <c r="A14" s="8">
        <f>--((B14+Data_2018!B14)=2)</f>
        <v>1</v>
      </c>
      <c r="B14" s="8">
        <f t="shared" si="10"/>
        <v>1</v>
      </c>
      <c r="C14" t="s">
        <v>55</v>
      </c>
      <c r="D14">
        <v>1</v>
      </c>
      <c r="E14" t="s">
        <v>736</v>
      </c>
      <c r="F14" s="31">
        <f t="shared" si="11"/>
        <v>1</v>
      </c>
      <c r="G14" s="31">
        <v>0</v>
      </c>
      <c r="H14" s="31" t="s">
        <v>34</v>
      </c>
      <c r="I14" s="31">
        <v>15.8</v>
      </c>
      <c r="J14" s="31">
        <v>15.2</v>
      </c>
      <c r="K14" s="31">
        <v>0</v>
      </c>
      <c r="L14" s="31">
        <v>0</v>
      </c>
      <c r="M14" s="31">
        <v>0</v>
      </c>
      <c r="N14" s="31">
        <v>0</v>
      </c>
      <c r="O14" s="31">
        <v>35.4</v>
      </c>
      <c r="P14" s="31">
        <v>64.599999999999994</v>
      </c>
      <c r="Q14" s="31">
        <v>24.6</v>
      </c>
      <c r="R14" s="31">
        <v>75.400000000000006</v>
      </c>
      <c r="S14" s="31">
        <v>24.6</v>
      </c>
      <c r="T14" s="31">
        <v>75.400000000000006</v>
      </c>
      <c r="U14" s="31">
        <v>55.4</v>
      </c>
      <c r="V14" s="31">
        <v>44.6</v>
      </c>
      <c r="W14" t="s">
        <v>56</v>
      </c>
      <c r="Y14" t="s">
        <v>23</v>
      </c>
      <c r="Z14" t="s">
        <v>55</v>
      </c>
      <c r="AA14" t="b">
        <v>0</v>
      </c>
      <c r="AC14" t="s">
        <v>15</v>
      </c>
      <c r="AD14" t="s">
        <v>796</v>
      </c>
      <c r="AK14">
        <f t="shared" si="0"/>
        <v>15.2</v>
      </c>
      <c r="AL14">
        <f t="shared" si="12"/>
        <v>15.200013999999999</v>
      </c>
      <c r="AM14">
        <f t="shared" si="1"/>
        <v>26.700289999999999</v>
      </c>
      <c r="AN14" t="str">
        <f t="shared" si="2"/>
        <v>Solihull Metropolitan Borough Council</v>
      </c>
      <c r="AO14">
        <f t="shared" si="3"/>
        <v>26.7</v>
      </c>
      <c r="AQ14">
        <f>SUM($AU$2:AU14)</f>
        <v>13</v>
      </c>
      <c r="AR14" t="str">
        <f t="shared" si="13"/>
        <v>Solihull Metropolitan Borough Council</v>
      </c>
      <c r="AS14">
        <f t="shared" si="4"/>
        <v>26.7</v>
      </c>
      <c r="AT14">
        <f t="shared" si="5"/>
        <v>0</v>
      </c>
      <c r="AU14">
        <f t="shared" si="6"/>
        <v>1</v>
      </c>
      <c r="AX14" t="str">
        <f t="shared" si="7"/>
        <v>Solihull Metropolitan Borough Council</v>
      </c>
      <c r="AY14">
        <f t="shared" si="8"/>
        <v>26.7</v>
      </c>
      <c r="AZ14">
        <f t="shared" si="9"/>
        <v>0</v>
      </c>
      <c r="BB14" t="str">
        <f t="shared" si="14"/>
        <v>Solihull Metropolitan Borough Council</v>
      </c>
      <c r="BC14">
        <f t="shared" si="15"/>
        <v>26.7</v>
      </c>
      <c r="BD14" s="31">
        <f>IFERROR(BC14-VLOOKUP(BB14,Data_2018!$C$2:$V$394,$AE$1+6,FALSE),"")</f>
        <v>-0.5</v>
      </c>
      <c r="BE14" s="43" t="str">
        <f t="shared" si="16"/>
        <v>i</v>
      </c>
      <c r="BL14" s="31" t="str">
        <f t="shared" si="17"/>
        <v>Solihull Metropolitan Borough Council</v>
      </c>
      <c r="BM14" s="31">
        <f t="shared" si="18"/>
        <v>-0.5</v>
      </c>
      <c r="BN14" s="31">
        <f t="shared" si="19"/>
        <v>-0.49999860000000002</v>
      </c>
      <c r="BO14" s="31">
        <f t="shared" si="20"/>
        <v>12.000033699999999</v>
      </c>
      <c r="BP14" s="31" t="str">
        <f t="shared" si="21"/>
        <v>Royal Berkshire Fire &amp; Rescue Service</v>
      </c>
      <c r="BQ14" s="31">
        <f t="shared" si="22"/>
        <v>12</v>
      </c>
      <c r="BR14" s="31">
        <f t="shared" si="23"/>
        <v>12</v>
      </c>
      <c r="BS14" s="31">
        <f t="shared" si="24"/>
        <v>0</v>
      </c>
    </row>
    <row r="15" spans="1:71" ht="14.25" customHeight="1" x14ac:dyDescent="0.25">
      <c r="A15" s="8">
        <f>--((B15+Data_2018!B15)=2)</f>
        <v>1</v>
      </c>
      <c r="B15" s="8">
        <f t="shared" si="10"/>
        <v>1</v>
      </c>
      <c r="C15" t="s">
        <v>57</v>
      </c>
      <c r="D15">
        <v>1</v>
      </c>
      <c r="E15" t="s">
        <v>736</v>
      </c>
      <c r="F15" s="31">
        <f t="shared" si="11"/>
        <v>1</v>
      </c>
      <c r="G15" s="31">
        <v>0</v>
      </c>
      <c r="H15" s="31" t="s">
        <v>34</v>
      </c>
      <c r="I15" s="31">
        <v>-0.2</v>
      </c>
      <c r="J15" s="31">
        <v>-6.6</v>
      </c>
      <c r="K15" s="31">
        <v>1.5</v>
      </c>
      <c r="L15" s="31">
        <v>60.1</v>
      </c>
      <c r="M15" s="31">
        <v>6.3</v>
      </c>
      <c r="N15" s="31">
        <v>9.9</v>
      </c>
      <c r="O15" s="31">
        <v>53.2</v>
      </c>
      <c r="P15" s="31">
        <v>46.8</v>
      </c>
      <c r="Q15" s="31">
        <v>40.9</v>
      </c>
      <c r="R15" s="31">
        <v>59.1</v>
      </c>
      <c r="S15" s="31">
        <v>39.1</v>
      </c>
      <c r="T15" s="31">
        <v>60.9</v>
      </c>
      <c r="U15" s="31">
        <v>43.2</v>
      </c>
      <c r="V15" s="31">
        <v>56.8</v>
      </c>
      <c r="W15" t="s">
        <v>58</v>
      </c>
      <c r="Y15" t="s">
        <v>22</v>
      </c>
      <c r="Z15" t="s">
        <v>57</v>
      </c>
      <c r="AA15" t="b">
        <v>0</v>
      </c>
      <c r="AC15" t="s">
        <v>16</v>
      </c>
      <c r="AD15" t="s">
        <v>793</v>
      </c>
      <c r="AK15">
        <f t="shared" si="0"/>
        <v>-6.6</v>
      </c>
      <c r="AL15">
        <f t="shared" si="12"/>
        <v>-6.5999849999999993</v>
      </c>
      <c r="AM15">
        <f t="shared" si="1"/>
        <v>26.400050999999998</v>
      </c>
      <c r="AN15" t="str">
        <f t="shared" si="2"/>
        <v>Cannock Chase District Council</v>
      </c>
      <c r="AO15">
        <f t="shared" si="3"/>
        <v>26.4</v>
      </c>
      <c r="AQ15">
        <f>SUM($AU$2:AU15)</f>
        <v>14</v>
      </c>
      <c r="AR15" t="str">
        <f t="shared" si="13"/>
        <v>Cannock Chase District Council</v>
      </c>
      <c r="AS15">
        <f t="shared" si="4"/>
        <v>26.4</v>
      </c>
      <c r="AT15">
        <f t="shared" si="5"/>
        <v>0</v>
      </c>
      <c r="AU15">
        <f t="shared" si="6"/>
        <v>1</v>
      </c>
      <c r="AX15" t="str">
        <f t="shared" si="7"/>
        <v>Cannock Chase District Council</v>
      </c>
      <c r="AY15">
        <f t="shared" si="8"/>
        <v>26.4</v>
      </c>
      <c r="AZ15">
        <f t="shared" si="9"/>
        <v>0</v>
      </c>
      <c r="BB15" t="str">
        <f t="shared" si="14"/>
        <v>Cannock Chase District Council</v>
      </c>
      <c r="BC15">
        <f t="shared" si="15"/>
        <v>26.4</v>
      </c>
      <c r="BD15" s="31">
        <f>IFERROR(BC15-VLOOKUP(BB15,Data_2018!$C$2:$V$394,$AE$1+6,FALSE),"")</f>
        <v>-0.5</v>
      </c>
      <c r="BE15" s="43" t="str">
        <f t="shared" si="16"/>
        <v>i</v>
      </c>
      <c r="BL15" s="31" t="str">
        <f t="shared" si="17"/>
        <v>Cannock Chase District Council</v>
      </c>
      <c r="BM15" s="31">
        <f t="shared" si="18"/>
        <v>-0.5</v>
      </c>
      <c r="BN15" s="31">
        <f t="shared" si="19"/>
        <v>-0.49999850000000001</v>
      </c>
      <c r="BO15" s="31">
        <f t="shared" si="20"/>
        <v>11.900017199999999</v>
      </c>
      <c r="BP15" s="31" t="str">
        <f t="shared" si="21"/>
        <v>London Borough of Merton</v>
      </c>
      <c r="BQ15" s="31">
        <f t="shared" si="22"/>
        <v>11.899999999999999</v>
      </c>
      <c r="BR15" s="31">
        <f t="shared" si="23"/>
        <v>11.899999999999999</v>
      </c>
      <c r="BS15" s="31">
        <f t="shared" si="24"/>
        <v>0</v>
      </c>
    </row>
    <row r="16" spans="1:71" ht="14.25" customHeight="1" x14ac:dyDescent="0.25">
      <c r="A16" s="8">
        <f>--((B16+Data_2018!B16)=2)</f>
        <v>1</v>
      </c>
      <c r="B16" s="8">
        <f t="shared" si="10"/>
        <v>1</v>
      </c>
      <c r="C16" t="s">
        <v>59</v>
      </c>
      <c r="D16">
        <v>1</v>
      </c>
      <c r="E16" t="s">
        <v>736</v>
      </c>
      <c r="F16" s="31">
        <f t="shared" si="11"/>
        <v>1</v>
      </c>
      <c r="G16" s="31">
        <v>0</v>
      </c>
      <c r="H16" s="31" t="s">
        <v>34</v>
      </c>
      <c r="I16" s="31">
        <v>-1.3</v>
      </c>
      <c r="J16" s="31">
        <v>-11.4</v>
      </c>
      <c r="K16" s="31">
        <v>-37.5</v>
      </c>
      <c r="L16" s="31">
        <v>0</v>
      </c>
      <c r="M16" s="31">
        <v>2</v>
      </c>
      <c r="N16" s="31">
        <v>1.6</v>
      </c>
      <c r="O16" s="31">
        <v>81</v>
      </c>
      <c r="P16" s="31">
        <v>19</v>
      </c>
      <c r="Q16" s="31">
        <v>32</v>
      </c>
      <c r="R16" s="31">
        <v>68</v>
      </c>
      <c r="S16" s="31">
        <v>44</v>
      </c>
      <c r="T16" s="31">
        <v>56</v>
      </c>
      <c r="U16" s="31">
        <v>55</v>
      </c>
      <c r="V16" s="31">
        <v>45</v>
      </c>
      <c r="W16" t="s">
        <v>60</v>
      </c>
      <c r="Y16" t="s">
        <v>22</v>
      </c>
      <c r="Z16" t="s">
        <v>59</v>
      </c>
      <c r="AA16" t="b">
        <v>0</v>
      </c>
      <c r="AC16" t="s">
        <v>17</v>
      </c>
      <c r="AD16" t="s">
        <v>17</v>
      </c>
      <c r="AK16">
        <f t="shared" si="0"/>
        <v>-11.4</v>
      </c>
      <c r="AL16">
        <f t="shared" si="12"/>
        <v>-11.399984</v>
      </c>
      <c r="AM16">
        <f t="shared" si="1"/>
        <v>26.300385000000002</v>
      </c>
      <c r="AN16" t="str">
        <f t="shared" si="2"/>
        <v>Wokingham Council</v>
      </c>
      <c r="AO16">
        <f t="shared" si="3"/>
        <v>26.3</v>
      </c>
      <c r="AQ16">
        <f>SUM($AU$2:AU16)</f>
        <v>15</v>
      </c>
      <c r="AR16" t="str">
        <f t="shared" si="13"/>
        <v>Wokingham Council</v>
      </c>
      <c r="AS16">
        <f t="shared" si="4"/>
        <v>26.3</v>
      </c>
      <c r="AT16">
        <f t="shared" si="5"/>
        <v>0</v>
      </c>
      <c r="AU16">
        <f t="shared" si="6"/>
        <v>1</v>
      </c>
      <c r="AX16" t="str">
        <f t="shared" si="7"/>
        <v>Wokingham Council</v>
      </c>
      <c r="AY16">
        <f t="shared" si="8"/>
        <v>26.3</v>
      </c>
      <c r="AZ16">
        <f t="shared" si="9"/>
        <v>0</v>
      </c>
      <c r="BB16" t="str">
        <f t="shared" si="14"/>
        <v>Wokingham Council</v>
      </c>
      <c r="BC16">
        <f t="shared" si="15"/>
        <v>26.3</v>
      </c>
      <c r="BD16" s="31">
        <f>IFERROR(BC16-VLOOKUP(BB16,Data_2018!$C$2:$V$394,$AE$1+6,FALSE),"")</f>
        <v>-2.1999999999999993</v>
      </c>
      <c r="BE16" s="43" t="str">
        <f t="shared" si="16"/>
        <v>i</v>
      </c>
      <c r="BL16" s="31" t="str">
        <f t="shared" si="17"/>
        <v>Wokingham Council</v>
      </c>
      <c r="BM16" s="31">
        <f t="shared" si="18"/>
        <v>-2.1999999999999993</v>
      </c>
      <c r="BN16" s="31">
        <f t="shared" si="19"/>
        <v>-2.1999983999999992</v>
      </c>
      <c r="BO16" s="31">
        <f t="shared" si="20"/>
        <v>11.600022400000002</v>
      </c>
      <c r="BP16" s="31" t="str">
        <f t="shared" si="21"/>
        <v>North East Lincolnshire Council</v>
      </c>
      <c r="BQ16" s="31">
        <f t="shared" si="22"/>
        <v>11.600000000000001</v>
      </c>
      <c r="BR16" s="31">
        <f t="shared" si="23"/>
        <v>11.600000000000001</v>
      </c>
      <c r="BS16" s="31">
        <f t="shared" si="24"/>
        <v>0</v>
      </c>
    </row>
    <row r="17" spans="1:71" ht="14.25" customHeight="1" x14ac:dyDescent="0.25">
      <c r="A17" s="8">
        <f>--((B17+Data_2018!B17)=2)</f>
        <v>1</v>
      </c>
      <c r="B17" s="8">
        <f t="shared" si="10"/>
        <v>1</v>
      </c>
      <c r="C17" t="s">
        <v>61</v>
      </c>
      <c r="D17">
        <v>1</v>
      </c>
      <c r="E17" t="s">
        <v>736</v>
      </c>
      <c r="F17" s="31">
        <f t="shared" si="11"/>
        <v>1</v>
      </c>
      <c r="G17" s="31">
        <v>0</v>
      </c>
      <c r="H17" s="31" t="s">
        <v>34</v>
      </c>
      <c r="I17" s="31">
        <v>-1.3</v>
      </c>
      <c r="J17" s="31">
        <v>-2.4</v>
      </c>
      <c r="K17" s="31">
        <v>0</v>
      </c>
      <c r="L17" s="31">
        <v>0</v>
      </c>
      <c r="M17" s="31">
        <v>0</v>
      </c>
      <c r="N17" s="31">
        <v>0</v>
      </c>
      <c r="O17" s="31">
        <v>57.8</v>
      </c>
      <c r="P17" s="31">
        <v>42.2</v>
      </c>
      <c r="Q17" s="31">
        <v>46.1</v>
      </c>
      <c r="R17" s="31">
        <v>53.9</v>
      </c>
      <c r="S17" s="31">
        <v>54.9</v>
      </c>
      <c r="T17" s="31">
        <v>45.1</v>
      </c>
      <c r="U17" s="31">
        <v>44.1</v>
      </c>
      <c r="V17" s="31">
        <v>55.9</v>
      </c>
      <c r="W17" t="s">
        <v>62</v>
      </c>
      <c r="Y17" t="s">
        <v>23</v>
      </c>
      <c r="Z17" t="s">
        <v>61</v>
      </c>
      <c r="AA17" t="b">
        <v>0</v>
      </c>
      <c r="AC17" t="s">
        <v>18</v>
      </c>
      <c r="AD17" t="s">
        <v>18</v>
      </c>
      <c r="AK17">
        <f t="shared" si="0"/>
        <v>-2.4</v>
      </c>
      <c r="AL17">
        <f t="shared" si="12"/>
        <v>-2.3999829999999998</v>
      </c>
      <c r="AM17">
        <f t="shared" si="1"/>
        <v>26.000228</v>
      </c>
      <c r="AN17" t="str">
        <f t="shared" si="2"/>
        <v>North Hertfordshire District Council</v>
      </c>
      <c r="AO17">
        <f t="shared" si="3"/>
        <v>26</v>
      </c>
      <c r="AQ17">
        <f>SUM($AU$2:AU17)</f>
        <v>16</v>
      </c>
      <c r="AR17" t="str">
        <f t="shared" si="13"/>
        <v>North Hertfordshire District Council</v>
      </c>
      <c r="AS17">
        <f t="shared" si="4"/>
        <v>26</v>
      </c>
      <c r="AT17">
        <f t="shared" si="5"/>
        <v>0</v>
      </c>
      <c r="AU17">
        <f t="shared" si="6"/>
        <v>1</v>
      </c>
      <c r="AX17" t="str">
        <f t="shared" si="7"/>
        <v>North Hertfordshire District Council</v>
      </c>
      <c r="AY17">
        <f t="shared" si="8"/>
        <v>26</v>
      </c>
      <c r="AZ17">
        <f t="shared" si="9"/>
        <v>0</v>
      </c>
      <c r="BB17" t="str">
        <f t="shared" si="14"/>
        <v>North Hertfordshire District Council</v>
      </c>
      <c r="BC17">
        <f t="shared" si="15"/>
        <v>26</v>
      </c>
      <c r="BD17" s="31">
        <f>IFERROR(BC17-VLOOKUP(BB17,Data_2018!$C$2:$V$394,$AE$1+6,FALSE),"")</f>
        <v>-8</v>
      </c>
      <c r="BE17" s="43" t="str">
        <f t="shared" si="16"/>
        <v>i</v>
      </c>
      <c r="BL17" s="31" t="str">
        <f t="shared" si="17"/>
        <v>North Hertfordshire District Council</v>
      </c>
      <c r="BM17" s="31">
        <f t="shared" si="18"/>
        <v>-8</v>
      </c>
      <c r="BN17" s="31">
        <f t="shared" si="19"/>
        <v>-7.9999982999999997</v>
      </c>
      <c r="BO17" s="31">
        <f t="shared" si="20"/>
        <v>11.5000287</v>
      </c>
      <c r="BP17" s="31" t="str">
        <f t="shared" si="21"/>
        <v>Forest Heath District Council</v>
      </c>
      <c r="BQ17" s="31">
        <f t="shared" si="22"/>
        <v>11.5</v>
      </c>
      <c r="BR17" s="31">
        <f t="shared" si="23"/>
        <v>11.5</v>
      </c>
      <c r="BS17" s="31">
        <f t="shared" si="24"/>
        <v>0</v>
      </c>
    </row>
    <row r="18" spans="1:71" ht="14.25" customHeight="1" x14ac:dyDescent="0.25">
      <c r="A18" s="8">
        <f>--((B18+Data_2018!B18)=2)</f>
        <v>1</v>
      </c>
      <c r="B18" s="8">
        <f t="shared" si="10"/>
        <v>1</v>
      </c>
      <c r="C18" t="s">
        <v>63</v>
      </c>
      <c r="D18">
        <v>1</v>
      </c>
      <c r="E18" t="s">
        <v>738</v>
      </c>
      <c r="F18" s="31">
        <f t="shared" si="11"/>
        <v>1</v>
      </c>
      <c r="G18" s="31">
        <v>0</v>
      </c>
      <c r="H18" s="31" t="s">
        <v>34</v>
      </c>
      <c r="I18" s="31">
        <v>6.6</v>
      </c>
      <c r="J18" s="31">
        <v>-0.5</v>
      </c>
      <c r="K18" s="31">
        <v>-0.9</v>
      </c>
      <c r="L18" s="31">
        <v>45.8</v>
      </c>
      <c r="M18" s="31">
        <v>3.9</v>
      </c>
      <c r="N18" s="31">
        <v>3.2</v>
      </c>
      <c r="O18" s="31">
        <v>37.9</v>
      </c>
      <c r="P18" s="31">
        <v>62.1</v>
      </c>
      <c r="Q18" s="31">
        <v>41.8</v>
      </c>
      <c r="R18" s="31">
        <v>58.2</v>
      </c>
      <c r="S18" s="31">
        <v>28.8</v>
      </c>
      <c r="T18" s="31">
        <v>71.2</v>
      </c>
      <c r="U18" s="31">
        <v>47.2</v>
      </c>
      <c r="V18" s="31">
        <v>52.8</v>
      </c>
      <c r="W18" t="s">
        <v>64</v>
      </c>
      <c r="Y18" t="s">
        <v>25</v>
      </c>
      <c r="Z18" t="s">
        <v>63</v>
      </c>
      <c r="AA18" t="b">
        <v>0</v>
      </c>
      <c r="AC18" t="s">
        <v>19</v>
      </c>
      <c r="AD18" t="s">
        <v>19</v>
      </c>
      <c r="AK18">
        <f t="shared" si="0"/>
        <v>-0.5</v>
      </c>
      <c r="AL18">
        <f t="shared" si="12"/>
        <v>-0.49998199999999998</v>
      </c>
      <c r="AM18">
        <f t="shared" si="1"/>
        <v>25.500364999999999</v>
      </c>
      <c r="AN18" t="str">
        <f t="shared" si="2"/>
        <v>Wealden District Council</v>
      </c>
      <c r="AO18">
        <f t="shared" si="3"/>
        <v>25.5</v>
      </c>
      <c r="AQ18">
        <f>SUM($AU$2:AU18)</f>
        <v>17</v>
      </c>
      <c r="AR18" t="str">
        <f t="shared" si="13"/>
        <v>Wealden District Council</v>
      </c>
      <c r="AS18">
        <f t="shared" si="4"/>
        <v>25.5</v>
      </c>
      <c r="AT18">
        <f t="shared" si="5"/>
        <v>0</v>
      </c>
      <c r="AU18">
        <f t="shared" si="6"/>
        <v>1</v>
      </c>
      <c r="AX18" t="str">
        <f t="shared" si="7"/>
        <v>Wealden District Council</v>
      </c>
      <c r="AY18">
        <f t="shared" si="8"/>
        <v>25.5</v>
      </c>
      <c r="AZ18">
        <f t="shared" si="9"/>
        <v>0</v>
      </c>
      <c r="BB18" t="str">
        <f t="shared" si="14"/>
        <v>Wealden District Council</v>
      </c>
      <c r="BC18">
        <f t="shared" si="15"/>
        <v>25.5</v>
      </c>
      <c r="BD18" s="31">
        <f>IFERROR(BC18-VLOOKUP(BB18,Data_2018!$C$2:$V$394,$AE$1+6,FALSE),"")</f>
        <v>1.8999999999999986</v>
      </c>
      <c r="BE18" s="43" t="str">
        <f t="shared" si="16"/>
        <v>h</v>
      </c>
      <c r="BL18" s="31" t="str">
        <f t="shared" si="17"/>
        <v>Wealden District Council</v>
      </c>
      <c r="BM18" s="31">
        <f t="shared" si="18"/>
        <v>1.8999999999999986</v>
      </c>
      <c r="BN18" s="31">
        <f t="shared" si="19"/>
        <v>1.9000017999999985</v>
      </c>
      <c r="BO18" s="31">
        <f t="shared" si="20"/>
        <v>11.5000131</v>
      </c>
      <c r="BP18" s="31" t="str">
        <f t="shared" si="21"/>
        <v>London Borough Of Sutton</v>
      </c>
      <c r="BQ18" s="31">
        <f t="shared" si="22"/>
        <v>11.5</v>
      </c>
      <c r="BR18" s="31">
        <f t="shared" si="23"/>
        <v>11.5</v>
      </c>
      <c r="BS18" s="31">
        <f t="shared" si="24"/>
        <v>0</v>
      </c>
    </row>
    <row r="19" spans="1:71" ht="14.25" customHeight="1" x14ac:dyDescent="0.25">
      <c r="A19" s="8">
        <f>--((B19+Data_2018!B19)=2)</f>
        <v>1</v>
      </c>
      <c r="B19" s="8">
        <f t="shared" si="10"/>
        <v>1</v>
      </c>
      <c r="C19" t="s">
        <v>65</v>
      </c>
      <c r="D19">
        <v>1</v>
      </c>
      <c r="E19" t="s">
        <v>738</v>
      </c>
      <c r="F19" s="31">
        <f t="shared" si="11"/>
        <v>1</v>
      </c>
      <c r="G19" s="31">
        <v>0</v>
      </c>
      <c r="H19" s="31" t="s">
        <v>34</v>
      </c>
      <c r="I19" s="31">
        <v>12.2</v>
      </c>
      <c r="J19" s="31">
        <v>12.8</v>
      </c>
      <c r="K19" s="31">
        <v>0</v>
      </c>
      <c r="L19" s="31">
        <v>0</v>
      </c>
      <c r="M19" s="31">
        <v>0</v>
      </c>
      <c r="N19" s="31">
        <v>0</v>
      </c>
      <c r="O19" s="31">
        <v>25</v>
      </c>
      <c r="P19" s="31">
        <v>75</v>
      </c>
      <c r="Q19" s="31">
        <v>31</v>
      </c>
      <c r="R19" s="31">
        <v>69</v>
      </c>
      <c r="S19" s="31">
        <v>38</v>
      </c>
      <c r="T19" s="31">
        <v>62</v>
      </c>
      <c r="U19" s="31">
        <v>41</v>
      </c>
      <c r="V19" s="31">
        <v>59</v>
      </c>
      <c r="W19" t="s">
        <v>66</v>
      </c>
      <c r="Y19" t="s">
        <v>25</v>
      </c>
      <c r="Z19" t="s">
        <v>65</v>
      </c>
      <c r="AA19" t="b">
        <v>0</v>
      </c>
      <c r="AC19" t="s">
        <v>20</v>
      </c>
      <c r="AD19" t="s">
        <v>20</v>
      </c>
      <c r="AK19">
        <f t="shared" si="0"/>
        <v>12.8</v>
      </c>
      <c r="AL19">
        <f t="shared" si="12"/>
        <v>12.800019000000001</v>
      </c>
      <c r="AM19">
        <f t="shared" si="1"/>
        <v>25.500084000000001</v>
      </c>
      <c r="AN19" t="str">
        <f t="shared" si="2"/>
        <v>Cumbria County Council</v>
      </c>
      <c r="AO19">
        <f t="shared" si="3"/>
        <v>25.5</v>
      </c>
      <c r="AQ19">
        <f>SUM($AU$2:AU19)</f>
        <v>18</v>
      </c>
      <c r="AR19" t="str">
        <f t="shared" si="13"/>
        <v>Cumbria County Council</v>
      </c>
      <c r="AS19">
        <f t="shared" si="4"/>
        <v>25.5</v>
      </c>
      <c r="AT19">
        <f t="shared" si="5"/>
        <v>0</v>
      </c>
      <c r="AU19">
        <f t="shared" si="6"/>
        <v>1</v>
      </c>
      <c r="AX19" t="str">
        <f t="shared" si="7"/>
        <v>Cumbria County Council</v>
      </c>
      <c r="AY19">
        <f t="shared" si="8"/>
        <v>25.5</v>
      </c>
      <c r="AZ19">
        <f t="shared" si="9"/>
        <v>0</v>
      </c>
      <c r="BB19" t="str">
        <f t="shared" si="14"/>
        <v>Cumbria County Council</v>
      </c>
      <c r="BC19">
        <f t="shared" si="15"/>
        <v>25.5</v>
      </c>
      <c r="BD19" s="31">
        <f>IFERROR(BC19-VLOOKUP(BB19,Data_2018!$C$2:$V$394,$AE$1+6,FALSE),"")</f>
        <v>0.39999999999999858</v>
      </c>
      <c r="BE19" s="43" t="str">
        <f t="shared" si="16"/>
        <v>h</v>
      </c>
      <c r="BL19" s="31" t="str">
        <f t="shared" si="17"/>
        <v>Cumbria County Council</v>
      </c>
      <c r="BM19" s="31">
        <f t="shared" si="18"/>
        <v>0.39999999999999858</v>
      </c>
      <c r="BN19" s="31">
        <f t="shared" si="19"/>
        <v>0.40000189999999858</v>
      </c>
      <c r="BO19" s="31">
        <f t="shared" si="20"/>
        <v>11.100037999999998</v>
      </c>
      <c r="BP19" s="31" t="str">
        <f t="shared" si="21"/>
        <v>South Lakeland District Council</v>
      </c>
      <c r="BQ19" s="31">
        <f t="shared" si="22"/>
        <v>11.099999999999998</v>
      </c>
      <c r="BR19" s="31">
        <f t="shared" si="23"/>
        <v>11.099999999999998</v>
      </c>
      <c r="BS19" s="31">
        <f t="shared" si="24"/>
        <v>0</v>
      </c>
    </row>
    <row r="20" spans="1:71" ht="14.25" customHeight="1" x14ac:dyDescent="0.25">
      <c r="A20" s="8">
        <f>--((B20+Data_2018!B20)=2)</f>
        <v>1</v>
      </c>
      <c r="B20" s="8">
        <f t="shared" si="10"/>
        <v>1</v>
      </c>
      <c r="C20" t="s">
        <v>67</v>
      </c>
      <c r="D20">
        <v>1</v>
      </c>
      <c r="E20" t="s">
        <v>740</v>
      </c>
      <c r="F20" s="31">
        <f t="shared" si="11"/>
        <v>1</v>
      </c>
      <c r="G20" s="31">
        <v>0</v>
      </c>
      <c r="H20" s="31">
        <v>1</v>
      </c>
      <c r="I20" s="31">
        <v>10.6</v>
      </c>
      <c r="J20" s="31">
        <v>5.3</v>
      </c>
      <c r="K20" s="31">
        <v>2.6</v>
      </c>
      <c r="L20" s="31">
        <v>0</v>
      </c>
      <c r="M20" s="31">
        <v>88.2</v>
      </c>
      <c r="N20" s="31">
        <v>11.8</v>
      </c>
      <c r="O20" s="31">
        <v>47</v>
      </c>
      <c r="P20" s="31">
        <v>53</v>
      </c>
      <c r="Q20" s="31">
        <v>92</v>
      </c>
      <c r="R20" s="31">
        <v>8</v>
      </c>
      <c r="S20" s="31">
        <v>88</v>
      </c>
      <c r="T20" s="31">
        <v>12</v>
      </c>
      <c r="U20" s="31">
        <v>77</v>
      </c>
      <c r="V20" s="31">
        <v>23</v>
      </c>
      <c r="W20" t="s">
        <v>68</v>
      </c>
      <c r="Y20" t="s">
        <v>22</v>
      </c>
      <c r="Z20" t="s">
        <v>67</v>
      </c>
      <c r="AA20" t="b">
        <v>0</v>
      </c>
      <c r="AK20">
        <f t="shared" si="0"/>
        <v>5.3</v>
      </c>
      <c r="AL20">
        <f t="shared" si="12"/>
        <v>5.30002</v>
      </c>
      <c r="AM20">
        <f t="shared" si="1"/>
        <v>24.500093</v>
      </c>
      <c r="AN20" t="str">
        <f t="shared" si="2"/>
        <v>Devon &amp; Cornwall Police</v>
      </c>
      <c r="AO20">
        <f t="shared" si="3"/>
        <v>24.5</v>
      </c>
      <c r="AQ20">
        <f>SUM($AU$2:AU20)</f>
        <v>19</v>
      </c>
      <c r="AR20" t="str">
        <f t="shared" si="13"/>
        <v>Devon &amp; Cornwall Police</v>
      </c>
      <c r="AS20">
        <f t="shared" si="4"/>
        <v>24.5</v>
      </c>
      <c r="AT20">
        <f t="shared" si="5"/>
        <v>0</v>
      </c>
      <c r="AU20">
        <f t="shared" si="6"/>
        <v>1</v>
      </c>
      <c r="AX20" t="str">
        <f t="shared" si="7"/>
        <v>Devon &amp; Cornwall Police</v>
      </c>
      <c r="AY20">
        <f t="shared" si="8"/>
        <v>24.5</v>
      </c>
      <c r="AZ20">
        <f t="shared" si="9"/>
        <v>0</v>
      </c>
      <c r="BB20" t="str">
        <f t="shared" si="14"/>
        <v>Devon &amp; Cornwall Police</v>
      </c>
      <c r="BC20">
        <f t="shared" si="15"/>
        <v>24.5</v>
      </c>
      <c r="BD20" s="31">
        <f>IFERROR(BC20-VLOOKUP(BB20,Data_2018!$C$2:$V$394,$AE$1+6,FALSE),"")</f>
        <v>19.2</v>
      </c>
      <c r="BE20" s="43" t="str">
        <f t="shared" si="16"/>
        <v>h</v>
      </c>
      <c r="BG20" s="39"/>
      <c r="BL20" s="31" t="str">
        <f t="shared" si="17"/>
        <v>Devon &amp; Cornwall Police</v>
      </c>
      <c r="BM20" s="31">
        <f t="shared" si="18"/>
        <v>19.2</v>
      </c>
      <c r="BN20" s="31">
        <f t="shared" si="19"/>
        <v>19.200001999999998</v>
      </c>
      <c r="BO20" s="31">
        <f t="shared" si="20"/>
        <v>9.8000024000000003</v>
      </c>
      <c r="BP20" s="31" t="str">
        <f t="shared" si="21"/>
        <v>Leicestershire Fire and Rescue Service</v>
      </c>
      <c r="BQ20" s="31">
        <f t="shared" si="22"/>
        <v>9.8000000000000007</v>
      </c>
      <c r="BR20" s="31">
        <f t="shared" si="23"/>
        <v>9.8000000000000007</v>
      </c>
      <c r="BS20" s="31">
        <f t="shared" si="24"/>
        <v>0</v>
      </c>
    </row>
    <row r="21" spans="1:71" ht="14.25" customHeight="1" x14ac:dyDescent="0.25">
      <c r="A21" s="8">
        <f>--((B21+Data_2018!B21)=2)</f>
        <v>1</v>
      </c>
      <c r="B21" s="8">
        <f t="shared" si="10"/>
        <v>1</v>
      </c>
      <c r="C21" t="s">
        <v>69</v>
      </c>
      <c r="D21">
        <v>1</v>
      </c>
      <c r="E21" t="s">
        <v>739</v>
      </c>
      <c r="F21" s="31">
        <f t="shared" si="11"/>
        <v>1</v>
      </c>
      <c r="G21" s="31">
        <v>0</v>
      </c>
      <c r="H21" s="31" t="s">
        <v>70</v>
      </c>
      <c r="I21" s="31">
        <v>10.3</v>
      </c>
      <c r="J21" s="31">
        <v>18.100000000000001</v>
      </c>
      <c r="K21" s="31">
        <v>26.5</v>
      </c>
      <c r="L21" s="31">
        <v>37.700000000000003</v>
      </c>
      <c r="M21" s="31">
        <v>5.4</v>
      </c>
      <c r="N21" s="31">
        <v>0.5</v>
      </c>
      <c r="O21" s="31">
        <v>45.9</v>
      </c>
      <c r="P21" s="31">
        <v>54.1</v>
      </c>
      <c r="Q21" s="31">
        <v>52.2</v>
      </c>
      <c r="R21" s="31">
        <v>47.8</v>
      </c>
      <c r="S21" s="31">
        <v>54.3</v>
      </c>
      <c r="T21" s="31">
        <v>45.7</v>
      </c>
      <c r="U21" s="31">
        <v>59.7</v>
      </c>
      <c r="V21" s="31">
        <v>40.299999999999997</v>
      </c>
      <c r="W21" t="s">
        <v>71</v>
      </c>
      <c r="Y21" t="s">
        <v>25</v>
      </c>
      <c r="Z21" t="s">
        <v>69</v>
      </c>
      <c r="AA21" t="b">
        <v>0</v>
      </c>
      <c r="AK21">
        <f t="shared" si="0"/>
        <v>18.100000000000001</v>
      </c>
      <c r="AL21">
        <f t="shared" si="12"/>
        <v>18.100021000000002</v>
      </c>
      <c r="AM21">
        <f t="shared" si="1"/>
        <v>24.400122999999997</v>
      </c>
      <c r="AN21" t="str">
        <f t="shared" si="2"/>
        <v>Essex Police</v>
      </c>
      <c r="AO21">
        <f t="shared" si="3"/>
        <v>24.4</v>
      </c>
      <c r="AQ21">
        <f>SUM($AU$2:AU21)</f>
        <v>20</v>
      </c>
      <c r="AR21" t="str">
        <f t="shared" si="13"/>
        <v>Essex Police</v>
      </c>
      <c r="AS21">
        <f t="shared" si="4"/>
        <v>24.4</v>
      </c>
      <c r="AT21">
        <f t="shared" si="5"/>
        <v>0</v>
      </c>
      <c r="AU21">
        <f t="shared" si="6"/>
        <v>1</v>
      </c>
      <c r="AX21" t="str">
        <f t="shared" si="7"/>
        <v>Essex Police</v>
      </c>
      <c r="AY21">
        <f t="shared" si="8"/>
        <v>24.4</v>
      </c>
      <c r="AZ21">
        <f t="shared" si="9"/>
        <v>0</v>
      </c>
      <c r="BB21" t="str">
        <f t="shared" si="14"/>
        <v>Essex Police</v>
      </c>
      <c r="BC21">
        <f t="shared" si="15"/>
        <v>24.4</v>
      </c>
      <c r="BD21" s="31">
        <f>IFERROR(BC21-VLOOKUP(BB21,Data_2018!$C$2:$V$394,$AE$1+6,FALSE),"")</f>
        <v>3.6999999999999993</v>
      </c>
      <c r="BE21" s="43" t="str">
        <f t="shared" si="16"/>
        <v>h</v>
      </c>
      <c r="BL21" s="31" t="str">
        <f t="shared" si="17"/>
        <v>Essex Police</v>
      </c>
      <c r="BM21" s="31">
        <f t="shared" si="18"/>
        <v>3.6999999999999993</v>
      </c>
      <c r="BN21" s="31">
        <f t="shared" si="19"/>
        <v>3.7000020999999994</v>
      </c>
      <c r="BO21" s="31">
        <f t="shared" si="20"/>
        <v>9.7000253000000001</v>
      </c>
      <c r="BP21" s="31" t="str">
        <f t="shared" si="21"/>
        <v>South Oxfordshire and Vale of White Horse District Councils</v>
      </c>
      <c r="BQ21" s="31">
        <f t="shared" si="22"/>
        <v>9.6999999999999993</v>
      </c>
      <c r="BR21" s="31">
        <f t="shared" si="23"/>
        <v>9.6999999999999993</v>
      </c>
      <c r="BS21" s="31">
        <f t="shared" si="24"/>
        <v>0</v>
      </c>
    </row>
    <row r="22" spans="1:71" ht="14.25" customHeight="1" x14ac:dyDescent="0.25">
      <c r="A22" s="8">
        <f>--((B22+Data_2018!B22)=2)</f>
        <v>1</v>
      </c>
      <c r="B22" s="8">
        <f t="shared" si="10"/>
        <v>1</v>
      </c>
      <c r="C22" t="s">
        <v>72</v>
      </c>
      <c r="D22">
        <v>1</v>
      </c>
      <c r="E22" t="s">
        <v>737</v>
      </c>
      <c r="F22" s="31">
        <f t="shared" si="11"/>
        <v>1</v>
      </c>
      <c r="G22" s="31">
        <v>0</v>
      </c>
      <c r="H22" s="31" t="s">
        <v>34</v>
      </c>
      <c r="I22" s="31">
        <v>9.3000000000000007</v>
      </c>
      <c r="J22" s="31">
        <v>9</v>
      </c>
      <c r="K22" s="31">
        <v>0</v>
      </c>
      <c r="L22" s="31">
        <v>0</v>
      </c>
      <c r="M22" s="31">
        <v>0</v>
      </c>
      <c r="N22" s="31">
        <v>0</v>
      </c>
      <c r="O22" s="31">
        <v>25</v>
      </c>
      <c r="P22" s="31">
        <v>75</v>
      </c>
      <c r="Q22" s="31">
        <v>33</v>
      </c>
      <c r="R22" s="31">
        <v>67</v>
      </c>
      <c r="S22" s="31">
        <v>43</v>
      </c>
      <c r="T22" s="31">
        <v>57</v>
      </c>
      <c r="U22" s="31">
        <v>41</v>
      </c>
      <c r="V22" s="31">
        <v>59</v>
      </c>
      <c r="W22" t="s">
        <v>73</v>
      </c>
      <c r="Y22" t="s">
        <v>24</v>
      </c>
      <c r="Z22" t="s">
        <v>72</v>
      </c>
      <c r="AA22" t="b">
        <v>0</v>
      </c>
      <c r="AK22">
        <f t="shared" si="0"/>
        <v>9</v>
      </c>
      <c r="AL22">
        <f t="shared" si="12"/>
        <v>9.0000219999999995</v>
      </c>
      <c r="AM22">
        <f t="shared" si="1"/>
        <v>24.300063000000002</v>
      </c>
      <c r="AN22" t="str">
        <f t="shared" si="2"/>
        <v>Chesterfield Borough Council</v>
      </c>
      <c r="AO22">
        <f t="shared" si="3"/>
        <v>24.3</v>
      </c>
      <c r="AQ22">
        <f>SUM($AU$2:AU22)</f>
        <v>21</v>
      </c>
      <c r="AR22" t="str">
        <f t="shared" si="13"/>
        <v>Chesterfield Borough Council</v>
      </c>
      <c r="AS22">
        <f t="shared" si="4"/>
        <v>24.3</v>
      </c>
      <c r="AT22">
        <f t="shared" si="5"/>
        <v>0</v>
      </c>
      <c r="AU22">
        <f t="shared" si="6"/>
        <v>1</v>
      </c>
      <c r="AX22" t="str">
        <f t="shared" si="7"/>
        <v>Chesterfield Borough Council</v>
      </c>
      <c r="AY22">
        <f t="shared" si="8"/>
        <v>24.3</v>
      </c>
      <c r="AZ22">
        <f t="shared" si="9"/>
        <v>0</v>
      </c>
      <c r="BB22" t="str">
        <f t="shared" si="14"/>
        <v>Chesterfield Borough Council</v>
      </c>
      <c r="BC22">
        <f t="shared" si="15"/>
        <v>24.3</v>
      </c>
      <c r="BD22" s="31">
        <f>IFERROR(BC22-VLOOKUP(BB22,Data_2018!$C$2:$V$394,$AE$1+6,FALSE),"")</f>
        <v>15</v>
      </c>
      <c r="BE22" s="43" t="str">
        <f t="shared" si="16"/>
        <v>h</v>
      </c>
      <c r="BL22" s="31" t="str">
        <f t="shared" si="17"/>
        <v>Chesterfield Borough Council</v>
      </c>
      <c r="BM22" s="31">
        <f t="shared" si="18"/>
        <v>15</v>
      </c>
      <c r="BN22" s="31">
        <f t="shared" si="19"/>
        <v>15.000002200000001</v>
      </c>
      <c r="BO22" s="31">
        <f t="shared" si="20"/>
        <v>9.5000321000000003</v>
      </c>
      <c r="BP22" s="31" t="str">
        <f t="shared" si="21"/>
        <v>North Warwickshire Borough Council</v>
      </c>
      <c r="BQ22" s="31">
        <f t="shared" si="22"/>
        <v>9.5</v>
      </c>
      <c r="BR22" s="31">
        <f t="shared" si="23"/>
        <v>9.5</v>
      </c>
      <c r="BS22" s="31">
        <f t="shared" si="24"/>
        <v>0</v>
      </c>
    </row>
    <row r="23" spans="1:71" ht="14.25" customHeight="1" x14ac:dyDescent="0.25">
      <c r="A23" s="8">
        <f>--((B23+Data_2018!B23)=2)</f>
        <v>1</v>
      </c>
      <c r="B23" s="8">
        <f t="shared" si="10"/>
        <v>1</v>
      </c>
      <c r="C23" t="s">
        <v>74</v>
      </c>
      <c r="D23">
        <v>1</v>
      </c>
      <c r="E23" t="s">
        <v>736</v>
      </c>
      <c r="F23" s="31">
        <f t="shared" si="11"/>
        <v>1</v>
      </c>
      <c r="G23" s="31">
        <v>0</v>
      </c>
      <c r="H23" s="31" t="s">
        <v>34</v>
      </c>
      <c r="I23" s="31">
        <v>2.5</v>
      </c>
      <c r="J23" s="31">
        <v>2.2999999999999998</v>
      </c>
      <c r="K23" s="31">
        <v>0</v>
      </c>
      <c r="L23" s="31">
        <v>0</v>
      </c>
      <c r="M23" s="31">
        <v>0</v>
      </c>
      <c r="N23" s="31">
        <v>0</v>
      </c>
      <c r="O23" s="31">
        <v>48.2</v>
      </c>
      <c r="P23" s="31">
        <v>51.8</v>
      </c>
      <c r="Q23" s="31">
        <v>38.6</v>
      </c>
      <c r="R23" s="31">
        <v>61.4</v>
      </c>
      <c r="S23" s="31">
        <v>45.8</v>
      </c>
      <c r="T23" s="31">
        <v>54.2</v>
      </c>
      <c r="U23" s="31">
        <v>48.2</v>
      </c>
      <c r="V23" s="31">
        <v>51.8</v>
      </c>
      <c r="W23" t="s">
        <v>75</v>
      </c>
      <c r="Y23" t="s">
        <v>23</v>
      </c>
      <c r="Z23" t="s">
        <v>74</v>
      </c>
      <c r="AA23" t="b">
        <v>0</v>
      </c>
      <c r="AK23">
        <f t="shared" si="0"/>
        <v>2.2999999999999998</v>
      </c>
      <c r="AL23">
        <f t="shared" si="12"/>
        <v>2.3000229999999999</v>
      </c>
      <c r="AM23">
        <f t="shared" si="1"/>
        <v>23.900032999999997</v>
      </c>
      <c r="AN23" t="str">
        <f t="shared" si="2"/>
        <v>Breckland District Council</v>
      </c>
      <c r="AO23">
        <f t="shared" si="3"/>
        <v>23.9</v>
      </c>
      <c r="AQ23">
        <f>SUM($AU$2:AU23)</f>
        <v>22</v>
      </c>
      <c r="AR23" t="str">
        <f t="shared" si="13"/>
        <v>Breckland District Council</v>
      </c>
      <c r="AS23">
        <f t="shared" si="4"/>
        <v>23.9</v>
      </c>
      <c r="AT23">
        <f t="shared" si="5"/>
        <v>0</v>
      </c>
      <c r="AU23">
        <f t="shared" si="6"/>
        <v>1</v>
      </c>
      <c r="AX23" t="str">
        <f t="shared" si="7"/>
        <v>Breckland District Council</v>
      </c>
      <c r="AY23">
        <f t="shared" si="8"/>
        <v>23.9</v>
      </c>
      <c r="AZ23">
        <f t="shared" si="9"/>
        <v>0</v>
      </c>
      <c r="BB23" t="str">
        <f t="shared" si="14"/>
        <v>Breckland District Council</v>
      </c>
      <c r="BC23">
        <f t="shared" si="15"/>
        <v>23.9</v>
      </c>
      <c r="BD23" s="31">
        <f>IFERROR(BC23-VLOOKUP(BB23,Data_2018!$C$2:$V$394,$AE$1+6,FALSE),"")</f>
        <v>-7.4000000000000021</v>
      </c>
      <c r="BE23" s="43" t="str">
        <f t="shared" si="16"/>
        <v>i</v>
      </c>
      <c r="BL23" s="31" t="str">
        <f t="shared" si="17"/>
        <v>Breckland District Council</v>
      </c>
      <c r="BM23" s="31">
        <f t="shared" si="18"/>
        <v>-7.4000000000000021</v>
      </c>
      <c r="BN23" s="31">
        <f t="shared" si="19"/>
        <v>-7.3999977000000019</v>
      </c>
      <c r="BO23" s="31">
        <f t="shared" si="20"/>
        <v>9.5000111</v>
      </c>
      <c r="BP23" s="31" t="str">
        <f t="shared" si="21"/>
        <v>Welwyn Hatfield Council</v>
      </c>
      <c r="BQ23" s="31">
        <f t="shared" si="22"/>
        <v>9.5</v>
      </c>
      <c r="BR23" s="31">
        <f t="shared" si="23"/>
        <v>9.5</v>
      </c>
      <c r="BS23" s="31">
        <f t="shared" si="24"/>
        <v>0</v>
      </c>
    </row>
    <row r="24" spans="1:71" ht="14.25" customHeight="1" x14ac:dyDescent="0.25">
      <c r="A24" s="8">
        <f>--((B24+Data_2018!B24)=2)</f>
        <v>1</v>
      </c>
      <c r="B24" s="8">
        <f t="shared" si="10"/>
        <v>1</v>
      </c>
      <c r="C24" t="s">
        <v>76</v>
      </c>
      <c r="D24">
        <v>1</v>
      </c>
      <c r="E24" t="s">
        <v>738</v>
      </c>
      <c r="F24" s="31">
        <f t="shared" si="11"/>
        <v>1</v>
      </c>
      <c r="G24" s="31">
        <v>0</v>
      </c>
      <c r="H24" s="31" t="s">
        <v>34</v>
      </c>
      <c r="I24" s="31">
        <v>0.7</v>
      </c>
      <c r="J24" s="31">
        <v>-1.3</v>
      </c>
      <c r="K24" s="31">
        <v>13.5</v>
      </c>
      <c r="L24" s="31">
        <v>0</v>
      </c>
      <c r="M24" s="31">
        <v>1.8</v>
      </c>
      <c r="N24" s="31">
        <v>1.4</v>
      </c>
      <c r="O24" s="31">
        <v>32.700000000000003</v>
      </c>
      <c r="P24" s="31">
        <v>67.3</v>
      </c>
      <c r="Q24" s="31">
        <v>31.2</v>
      </c>
      <c r="R24" s="31">
        <v>68.8</v>
      </c>
      <c r="S24" s="31">
        <v>37</v>
      </c>
      <c r="T24" s="31">
        <v>63</v>
      </c>
      <c r="U24" s="31">
        <v>31.3</v>
      </c>
      <c r="V24" s="31">
        <v>68.7</v>
      </c>
      <c r="W24" t="s">
        <v>77</v>
      </c>
      <c r="Y24" t="s">
        <v>25</v>
      </c>
      <c r="Z24" t="s">
        <v>76</v>
      </c>
      <c r="AA24" t="b">
        <v>0</v>
      </c>
      <c r="AK24">
        <f t="shared" si="0"/>
        <v>-1.3</v>
      </c>
      <c r="AL24">
        <f t="shared" si="12"/>
        <v>-1.299976</v>
      </c>
      <c r="AM24">
        <f t="shared" si="1"/>
        <v>23.800181000000002</v>
      </c>
      <c r="AN24" t="str">
        <f t="shared" si="2"/>
        <v>Leicestershire Fire and Rescue Service</v>
      </c>
      <c r="AO24">
        <f t="shared" si="3"/>
        <v>23.8</v>
      </c>
      <c r="AQ24">
        <f>SUM($AU$2:AU24)</f>
        <v>23</v>
      </c>
      <c r="AR24" t="str">
        <f t="shared" si="13"/>
        <v>Leicestershire Fire and Rescue Service</v>
      </c>
      <c r="AS24">
        <f t="shared" si="4"/>
        <v>23.8</v>
      </c>
      <c r="AT24">
        <f t="shared" si="5"/>
        <v>0</v>
      </c>
      <c r="AU24">
        <f t="shared" si="6"/>
        <v>1</v>
      </c>
      <c r="AX24" t="str">
        <f t="shared" si="7"/>
        <v>Leicestershire Fire and Rescue Service</v>
      </c>
      <c r="AY24">
        <f t="shared" si="8"/>
        <v>23.8</v>
      </c>
      <c r="AZ24">
        <f t="shared" si="9"/>
        <v>0</v>
      </c>
      <c r="BB24" t="str">
        <f t="shared" si="14"/>
        <v>Leicestershire Fire and Rescue Service</v>
      </c>
      <c r="BC24">
        <f t="shared" si="15"/>
        <v>23.8</v>
      </c>
      <c r="BD24" s="31">
        <f>IFERROR(BC24-VLOOKUP(BB24,Data_2018!$C$2:$V$394,$AE$1+6,FALSE),"")</f>
        <v>9.8000000000000007</v>
      </c>
      <c r="BE24" s="43" t="str">
        <f t="shared" si="16"/>
        <v>h</v>
      </c>
      <c r="BL24" s="31" t="str">
        <f t="shared" si="17"/>
        <v>Leicestershire Fire and Rescue Service</v>
      </c>
      <c r="BM24" s="31">
        <f t="shared" si="18"/>
        <v>9.8000000000000007</v>
      </c>
      <c r="BN24" s="31">
        <f t="shared" si="19"/>
        <v>9.8000024000000003</v>
      </c>
      <c r="BO24" s="31">
        <f t="shared" si="20"/>
        <v>9.4000368000000023</v>
      </c>
      <c r="BP24" s="31" t="str">
        <f t="shared" si="21"/>
        <v>Hertsmere Borough Council</v>
      </c>
      <c r="BQ24" s="31">
        <f t="shared" si="22"/>
        <v>9.4000000000000021</v>
      </c>
      <c r="BR24" s="31">
        <f t="shared" si="23"/>
        <v>9.4000000000000021</v>
      </c>
      <c r="BS24" s="31">
        <f t="shared" si="24"/>
        <v>0</v>
      </c>
    </row>
    <row r="25" spans="1:71" ht="14.25" customHeight="1" x14ac:dyDescent="0.25">
      <c r="A25" s="8">
        <f>--((B25+Data_2018!B25)=2)</f>
        <v>1</v>
      </c>
      <c r="B25" s="8">
        <f t="shared" si="10"/>
        <v>1</v>
      </c>
      <c r="C25" t="s">
        <v>78</v>
      </c>
      <c r="D25">
        <v>1</v>
      </c>
      <c r="E25" t="s">
        <v>738</v>
      </c>
      <c r="F25" s="31">
        <f t="shared" si="11"/>
        <v>1</v>
      </c>
      <c r="G25" s="31">
        <v>0</v>
      </c>
      <c r="H25" s="31" t="s">
        <v>34</v>
      </c>
      <c r="I25" s="31">
        <v>-1</v>
      </c>
      <c r="J25" s="31">
        <v>-5.8</v>
      </c>
      <c r="K25" s="31">
        <v>0</v>
      </c>
      <c r="L25" s="31">
        <v>0</v>
      </c>
      <c r="M25" s="31">
        <v>0</v>
      </c>
      <c r="N25" s="31">
        <v>0</v>
      </c>
      <c r="O25" s="31">
        <v>37.1</v>
      </c>
      <c r="P25" s="31">
        <v>62.9</v>
      </c>
      <c r="Q25" s="31">
        <v>38.299999999999997</v>
      </c>
      <c r="R25" s="31">
        <v>61.7</v>
      </c>
      <c r="S25" s="31">
        <v>33.299999999999997</v>
      </c>
      <c r="T25" s="31">
        <v>66.7</v>
      </c>
      <c r="U25" s="31">
        <v>31.3</v>
      </c>
      <c r="V25" s="31">
        <v>68.7</v>
      </c>
      <c r="W25" t="s">
        <v>79</v>
      </c>
      <c r="Y25" t="s">
        <v>25</v>
      </c>
      <c r="Z25" t="s">
        <v>78</v>
      </c>
      <c r="AA25" t="b">
        <v>0</v>
      </c>
      <c r="AK25">
        <f t="shared" si="0"/>
        <v>-5.8</v>
      </c>
      <c r="AL25">
        <f t="shared" si="12"/>
        <v>-5.7999749999999999</v>
      </c>
      <c r="AM25">
        <f t="shared" si="1"/>
        <v>23.400082999999999</v>
      </c>
      <c r="AN25" t="str">
        <f t="shared" si="2"/>
        <v>Cumbria Constabulary</v>
      </c>
      <c r="AO25">
        <f t="shared" si="3"/>
        <v>23.4</v>
      </c>
      <c r="AQ25">
        <f>SUM($AU$2:AU25)</f>
        <v>24</v>
      </c>
      <c r="AR25" t="str">
        <f t="shared" si="13"/>
        <v>Cumbria Constabulary</v>
      </c>
      <c r="AS25">
        <f t="shared" si="4"/>
        <v>23.4</v>
      </c>
      <c r="AT25">
        <f t="shared" si="5"/>
        <v>0</v>
      </c>
      <c r="AU25">
        <f t="shared" si="6"/>
        <v>1</v>
      </c>
      <c r="AX25" t="str">
        <f t="shared" si="7"/>
        <v>Cumbria Constabulary</v>
      </c>
      <c r="AY25">
        <f t="shared" si="8"/>
        <v>23.4</v>
      </c>
      <c r="AZ25">
        <f t="shared" si="9"/>
        <v>0</v>
      </c>
      <c r="BB25" t="str">
        <f t="shared" si="14"/>
        <v>Cumbria Constabulary</v>
      </c>
      <c r="BC25">
        <f t="shared" si="15"/>
        <v>23.4</v>
      </c>
      <c r="BD25" s="31">
        <f>IFERROR(BC25-VLOOKUP(BB25,Data_2018!$C$2:$V$394,$AE$1+6,FALSE),"")</f>
        <v>4.2999999999999972</v>
      </c>
      <c r="BE25" s="43" t="str">
        <f t="shared" si="16"/>
        <v>h</v>
      </c>
      <c r="BL25" s="31" t="str">
        <f t="shared" si="17"/>
        <v>Cumbria Constabulary</v>
      </c>
      <c r="BM25" s="31">
        <f t="shared" si="18"/>
        <v>4.2999999999999972</v>
      </c>
      <c r="BN25" s="31">
        <f t="shared" si="19"/>
        <v>4.3000024999999971</v>
      </c>
      <c r="BO25" s="31">
        <f t="shared" si="20"/>
        <v>9.1000383000000014</v>
      </c>
      <c r="BP25" s="31" t="str">
        <f t="shared" si="21"/>
        <v>West Lindsey District Council</v>
      </c>
      <c r="BQ25" s="31">
        <f t="shared" si="22"/>
        <v>9.1000000000000014</v>
      </c>
      <c r="BR25" s="31">
        <f t="shared" si="23"/>
        <v>9.1000000000000014</v>
      </c>
      <c r="BS25" s="31">
        <f t="shared" si="24"/>
        <v>0</v>
      </c>
    </row>
    <row r="26" spans="1:71" ht="14.25" customHeight="1" x14ac:dyDescent="0.25">
      <c r="A26" s="8">
        <f>--((B26+Data_2018!B26)=2)</f>
        <v>1</v>
      </c>
      <c r="B26" s="8">
        <f t="shared" si="10"/>
        <v>1</v>
      </c>
      <c r="C26" t="s">
        <v>80</v>
      </c>
      <c r="D26">
        <v>1</v>
      </c>
      <c r="E26" t="s">
        <v>736</v>
      </c>
      <c r="F26" s="31">
        <f t="shared" si="11"/>
        <v>1</v>
      </c>
      <c r="G26" s="31">
        <v>0</v>
      </c>
      <c r="H26" s="31" t="s">
        <v>34</v>
      </c>
      <c r="I26" s="31">
        <v>5.2</v>
      </c>
      <c r="J26" s="31">
        <v>0.4</v>
      </c>
      <c r="K26" s="31">
        <v>0</v>
      </c>
      <c r="L26" s="31">
        <v>0</v>
      </c>
      <c r="M26" s="31">
        <v>0</v>
      </c>
      <c r="N26" s="31">
        <v>0</v>
      </c>
      <c r="O26" s="31">
        <v>53.3</v>
      </c>
      <c r="P26" s="31">
        <v>46.7</v>
      </c>
      <c r="Q26" s="31">
        <v>54.2</v>
      </c>
      <c r="R26" s="31">
        <v>45.8</v>
      </c>
      <c r="S26" s="31">
        <v>50</v>
      </c>
      <c r="T26" s="31">
        <v>50</v>
      </c>
      <c r="U26" s="31">
        <v>41.5</v>
      </c>
      <c r="V26" s="31">
        <v>58.5</v>
      </c>
      <c r="Y26" t="s">
        <v>23</v>
      </c>
      <c r="Z26" t="s">
        <v>80</v>
      </c>
      <c r="AA26" t="b">
        <v>0</v>
      </c>
      <c r="AK26">
        <f t="shared" si="0"/>
        <v>0.4</v>
      </c>
      <c r="AL26">
        <f t="shared" si="12"/>
        <v>0.40002600000000005</v>
      </c>
      <c r="AM26">
        <f t="shared" si="1"/>
        <v>23.200306999999999</v>
      </c>
      <c r="AN26" t="str">
        <f t="shared" si="2"/>
        <v>South Wales Police</v>
      </c>
      <c r="AO26">
        <f t="shared" si="3"/>
        <v>23.2</v>
      </c>
      <c r="AQ26">
        <f>SUM($AU$2:AU26)</f>
        <v>25</v>
      </c>
      <c r="AR26" t="str">
        <f t="shared" si="13"/>
        <v>South Wales Police</v>
      </c>
      <c r="AS26">
        <f t="shared" si="4"/>
        <v>23.2</v>
      </c>
      <c r="AT26">
        <f t="shared" si="5"/>
        <v>0</v>
      </c>
      <c r="AU26">
        <f t="shared" si="6"/>
        <v>1</v>
      </c>
      <c r="AX26" t="str">
        <f t="shared" si="7"/>
        <v>South Wales Police</v>
      </c>
      <c r="AY26">
        <f t="shared" si="8"/>
        <v>23.2</v>
      </c>
      <c r="AZ26">
        <f t="shared" si="9"/>
        <v>0</v>
      </c>
      <c r="BB26" t="str">
        <f t="shared" si="14"/>
        <v>South Wales Police</v>
      </c>
      <c r="BC26">
        <f t="shared" si="15"/>
        <v>23.2</v>
      </c>
      <c r="BD26" s="31">
        <f>IFERROR(BC26-VLOOKUP(BB26,Data_2018!$C$2:$V$394,$AE$1+6,FALSE),"")</f>
        <v>3</v>
      </c>
      <c r="BE26" s="43" t="str">
        <f t="shared" si="16"/>
        <v>h</v>
      </c>
      <c r="BF26" s="43"/>
      <c r="BL26" s="31" t="str">
        <f t="shared" si="17"/>
        <v>South Wales Police</v>
      </c>
      <c r="BM26" s="31">
        <f t="shared" si="18"/>
        <v>3</v>
      </c>
      <c r="BN26" s="31">
        <f t="shared" si="19"/>
        <v>3.0000026000000002</v>
      </c>
      <c r="BO26" s="31">
        <f t="shared" si="20"/>
        <v>9.0000342</v>
      </c>
      <c r="BP26" s="31" t="str">
        <f t="shared" si="21"/>
        <v>Fenland District Council</v>
      </c>
      <c r="BQ26" s="31">
        <f t="shared" si="22"/>
        <v>9</v>
      </c>
      <c r="BR26" s="31">
        <f t="shared" si="23"/>
        <v>9</v>
      </c>
      <c r="BS26" s="31">
        <f t="shared" si="24"/>
        <v>0</v>
      </c>
    </row>
    <row r="27" spans="1:71" ht="14.25" customHeight="1" x14ac:dyDescent="0.25">
      <c r="A27" s="8">
        <f>--((B27+Data_2018!B27)=2)</f>
        <v>1</v>
      </c>
      <c r="B27" s="8">
        <f t="shared" si="10"/>
        <v>1</v>
      </c>
      <c r="C27" t="s">
        <v>81</v>
      </c>
      <c r="D27">
        <v>1</v>
      </c>
      <c r="E27" t="s">
        <v>737</v>
      </c>
      <c r="F27" s="31">
        <f t="shared" si="11"/>
        <v>1</v>
      </c>
      <c r="G27" s="31">
        <v>0</v>
      </c>
      <c r="H27" s="31" t="s">
        <v>34</v>
      </c>
      <c r="I27" s="31">
        <v>6.1</v>
      </c>
      <c r="J27" s="31">
        <v>10.7</v>
      </c>
      <c r="K27" s="31">
        <v>0</v>
      </c>
      <c r="L27" s="31">
        <v>0</v>
      </c>
      <c r="M27" s="31">
        <v>0</v>
      </c>
      <c r="N27" s="31">
        <v>0</v>
      </c>
      <c r="O27" s="31">
        <v>19.899999999999999</v>
      </c>
      <c r="P27" s="31">
        <v>80.099999999999994</v>
      </c>
      <c r="Q27" s="31">
        <v>33.1</v>
      </c>
      <c r="R27" s="31">
        <v>66.900000000000006</v>
      </c>
      <c r="S27" s="31">
        <v>31.7</v>
      </c>
      <c r="T27" s="31">
        <v>68.3</v>
      </c>
      <c r="U27" s="31">
        <v>30.6</v>
      </c>
      <c r="V27" s="31">
        <v>69.400000000000006</v>
      </c>
      <c r="W27" t="s">
        <v>82</v>
      </c>
      <c r="Y27" t="s">
        <v>25</v>
      </c>
      <c r="Z27" t="s">
        <v>81</v>
      </c>
      <c r="AA27" t="b">
        <v>0</v>
      </c>
      <c r="AK27">
        <f t="shared" si="0"/>
        <v>10.7</v>
      </c>
      <c r="AL27">
        <f t="shared" si="12"/>
        <v>10.700026999999999</v>
      </c>
      <c r="AM27">
        <f t="shared" si="1"/>
        <v>23.000159</v>
      </c>
      <c r="AN27" t="str">
        <f t="shared" si="2"/>
        <v>Humberside Fire &amp; Rescue Service</v>
      </c>
      <c r="AO27">
        <f t="shared" si="3"/>
        <v>23</v>
      </c>
      <c r="AQ27">
        <f>SUM($AU$2:AU27)</f>
        <v>26</v>
      </c>
      <c r="AR27" t="str">
        <f t="shared" si="13"/>
        <v>Humberside Fire &amp; Rescue Service</v>
      </c>
      <c r="AS27">
        <f t="shared" si="4"/>
        <v>23</v>
      </c>
      <c r="AT27">
        <f t="shared" si="5"/>
        <v>0</v>
      </c>
      <c r="AU27">
        <f t="shared" si="6"/>
        <v>1</v>
      </c>
      <c r="AX27" t="str">
        <f t="shared" si="7"/>
        <v>Humberside Fire &amp; Rescue Service</v>
      </c>
      <c r="AY27">
        <f t="shared" si="8"/>
        <v>23</v>
      </c>
      <c r="AZ27">
        <f t="shared" si="9"/>
        <v>0</v>
      </c>
      <c r="BB27" t="str">
        <f t="shared" si="14"/>
        <v>Humberside Fire &amp; Rescue Service</v>
      </c>
      <c r="BC27">
        <f t="shared" si="15"/>
        <v>23</v>
      </c>
      <c r="BD27" s="31">
        <f>IFERROR(BC27-VLOOKUP(BB27,Data_2018!$C$2:$V$394,$AE$1+6,FALSE),"")</f>
        <v>-0.39999999999999858</v>
      </c>
      <c r="BE27" s="43" t="str">
        <f t="shared" si="16"/>
        <v>i</v>
      </c>
      <c r="BL27" s="31" t="str">
        <f t="shared" si="17"/>
        <v>Humberside Fire &amp; Rescue Service</v>
      </c>
      <c r="BM27" s="31">
        <f t="shared" si="18"/>
        <v>-0.39999999999999858</v>
      </c>
      <c r="BN27" s="31">
        <f t="shared" si="19"/>
        <v>-0.39999729999999856</v>
      </c>
      <c r="BO27" s="31">
        <f t="shared" si="20"/>
        <v>8.8000369000000003</v>
      </c>
      <c r="BP27" s="31" t="str">
        <f t="shared" si="21"/>
        <v>London Borough of Hackney</v>
      </c>
      <c r="BQ27" s="31">
        <f t="shared" si="22"/>
        <v>8.8000000000000007</v>
      </c>
      <c r="BR27" s="31">
        <f t="shared" si="23"/>
        <v>8.8000000000000007</v>
      </c>
      <c r="BS27" s="31">
        <f t="shared" si="24"/>
        <v>0</v>
      </c>
    </row>
    <row r="28" spans="1:71" ht="14.25" customHeight="1" x14ac:dyDescent="0.25">
      <c r="A28" s="8">
        <f>--((B28+Data_2018!B28)=2)</f>
        <v>1</v>
      </c>
      <c r="B28" s="8">
        <f t="shared" si="10"/>
        <v>1</v>
      </c>
      <c r="C28" t="s">
        <v>83</v>
      </c>
      <c r="D28">
        <v>1</v>
      </c>
      <c r="E28" t="s">
        <v>738</v>
      </c>
      <c r="F28" s="31">
        <f t="shared" si="11"/>
        <v>1</v>
      </c>
      <c r="G28" s="31">
        <v>0</v>
      </c>
      <c r="H28" s="31" t="s">
        <v>34</v>
      </c>
      <c r="I28" s="31">
        <v>5.2</v>
      </c>
      <c r="J28" s="31">
        <v>2.8</v>
      </c>
      <c r="K28" s="31">
        <v>0</v>
      </c>
      <c r="L28" s="31">
        <v>0</v>
      </c>
      <c r="M28" s="31">
        <v>0</v>
      </c>
      <c r="N28" s="31">
        <v>0</v>
      </c>
      <c r="O28" s="31">
        <v>34.5</v>
      </c>
      <c r="P28" s="31">
        <v>65.5</v>
      </c>
      <c r="Q28" s="31">
        <v>29.5</v>
      </c>
      <c r="R28" s="31">
        <v>70.5</v>
      </c>
      <c r="S28" s="31">
        <v>31.6</v>
      </c>
      <c r="T28" s="31">
        <v>68.400000000000006</v>
      </c>
      <c r="U28" s="31">
        <v>35.4</v>
      </c>
      <c r="V28" s="31">
        <v>64.599999999999994</v>
      </c>
      <c r="W28" t="s">
        <v>84</v>
      </c>
      <c r="Y28" t="s">
        <v>25</v>
      </c>
      <c r="Z28" t="s">
        <v>83</v>
      </c>
      <c r="AA28" t="b">
        <v>0</v>
      </c>
      <c r="AK28">
        <f t="shared" si="0"/>
        <v>2.8</v>
      </c>
      <c r="AL28">
        <f t="shared" si="12"/>
        <v>2.8000279999999997</v>
      </c>
      <c r="AM28">
        <f t="shared" si="1"/>
        <v>22.500160000000001</v>
      </c>
      <c r="AN28" t="str">
        <f t="shared" si="2"/>
        <v>Humberside Police</v>
      </c>
      <c r="AO28">
        <f t="shared" si="3"/>
        <v>22.5</v>
      </c>
      <c r="AQ28">
        <f>SUM($AU$2:AU28)</f>
        <v>27</v>
      </c>
      <c r="AR28" t="str">
        <f t="shared" si="13"/>
        <v>Humberside Police</v>
      </c>
      <c r="AS28">
        <f t="shared" si="4"/>
        <v>22.5</v>
      </c>
      <c r="AT28">
        <f t="shared" si="5"/>
        <v>0</v>
      </c>
      <c r="AU28">
        <f t="shared" si="6"/>
        <v>1</v>
      </c>
      <c r="AX28" t="str">
        <f t="shared" si="7"/>
        <v>Humberside Police</v>
      </c>
      <c r="AY28">
        <f t="shared" si="8"/>
        <v>22.5</v>
      </c>
      <c r="AZ28">
        <f t="shared" si="9"/>
        <v>0</v>
      </c>
      <c r="BB28" t="str">
        <f t="shared" si="14"/>
        <v>Humberside Police</v>
      </c>
      <c r="BC28">
        <f t="shared" si="15"/>
        <v>22.5</v>
      </c>
      <c r="BD28" s="31">
        <f>IFERROR(BC28-VLOOKUP(BB28,Data_2018!$C$2:$V$394,$AE$1+6,FALSE),"")</f>
        <v>0.69999999999999929</v>
      </c>
      <c r="BE28" s="43" t="str">
        <f t="shared" si="16"/>
        <v>h</v>
      </c>
      <c r="BL28" s="31" t="str">
        <f t="shared" si="17"/>
        <v>Humberside Police</v>
      </c>
      <c r="BM28" s="31">
        <f t="shared" si="18"/>
        <v>0.69999999999999929</v>
      </c>
      <c r="BN28" s="31">
        <f t="shared" si="19"/>
        <v>0.70000279999999926</v>
      </c>
      <c r="BO28" s="31">
        <f t="shared" si="20"/>
        <v>8.5000161999999992</v>
      </c>
      <c r="BP28" s="31" t="str">
        <f t="shared" si="21"/>
        <v>Halton Borough Council</v>
      </c>
      <c r="BQ28" s="31">
        <f t="shared" si="22"/>
        <v>8.5</v>
      </c>
      <c r="BR28" s="31">
        <f t="shared" si="23"/>
        <v>8.5</v>
      </c>
      <c r="BS28" s="31">
        <f t="shared" si="24"/>
        <v>0</v>
      </c>
    </row>
    <row r="29" spans="1:71" ht="14.25" customHeight="1" x14ac:dyDescent="0.25">
      <c r="A29" s="8">
        <f>--((B29+Data_2018!B29)=2)</f>
        <v>0</v>
      </c>
      <c r="B29" s="8">
        <f t="shared" si="10"/>
        <v>1</v>
      </c>
      <c r="C29" t="s">
        <v>85</v>
      </c>
      <c r="D29">
        <v>1</v>
      </c>
      <c r="E29" t="s">
        <v>736</v>
      </c>
      <c r="F29" s="31">
        <f t="shared" si="11"/>
        <v>1</v>
      </c>
      <c r="G29" s="31"/>
      <c r="H29" s="1" t="s">
        <v>34</v>
      </c>
      <c r="I29" s="31">
        <v>11.1</v>
      </c>
      <c r="J29" s="31">
        <v>2.2000000000000002</v>
      </c>
      <c r="K29" s="31"/>
      <c r="L29" s="31"/>
      <c r="M29" s="31">
        <v>0</v>
      </c>
      <c r="N29" s="31">
        <v>0</v>
      </c>
      <c r="O29" s="31">
        <v>55.9</v>
      </c>
      <c r="P29" s="31">
        <v>44.1</v>
      </c>
      <c r="Q29" s="31">
        <v>48.5</v>
      </c>
      <c r="R29" s="31">
        <v>51.5</v>
      </c>
      <c r="S29" s="31">
        <v>36.799999999999997</v>
      </c>
      <c r="T29" s="31">
        <v>63.2</v>
      </c>
      <c r="U29" s="31">
        <v>70.599999999999994</v>
      </c>
      <c r="V29" s="31">
        <v>29.4</v>
      </c>
      <c r="W29" s="31"/>
      <c r="X29" s="31"/>
      <c r="Y29" s="31" t="s">
        <v>23</v>
      </c>
      <c r="Z29" t="s">
        <v>85</v>
      </c>
      <c r="AA29" t="b">
        <v>0</v>
      </c>
      <c r="AK29">
        <f t="shared" si="0"/>
        <v>2.2000000000000002</v>
      </c>
      <c r="AL29">
        <f t="shared" si="12"/>
        <v>2.2000290000000002</v>
      </c>
      <c r="AM29">
        <f t="shared" si="1"/>
        <v>22.500007</v>
      </c>
      <c r="AN29" t="str">
        <f t="shared" si="2"/>
        <v>Ashford Borough Council</v>
      </c>
      <c r="AO29">
        <f t="shared" si="3"/>
        <v>22.5</v>
      </c>
      <c r="AQ29">
        <f>SUM($AU$2:AU29)</f>
        <v>28</v>
      </c>
      <c r="AR29" t="str">
        <f t="shared" si="13"/>
        <v>Ashford Borough Council</v>
      </c>
      <c r="AS29">
        <f t="shared" si="4"/>
        <v>22.5</v>
      </c>
      <c r="AT29">
        <f t="shared" si="5"/>
        <v>0</v>
      </c>
      <c r="AU29">
        <f t="shared" si="6"/>
        <v>1</v>
      </c>
      <c r="AX29" t="str">
        <f t="shared" si="7"/>
        <v>Ashford Borough Council</v>
      </c>
      <c r="AY29">
        <f t="shared" si="8"/>
        <v>22.5</v>
      </c>
      <c r="AZ29">
        <f t="shared" si="9"/>
        <v>0</v>
      </c>
      <c r="BB29" t="str">
        <f t="shared" si="14"/>
        <v>Ashford Borough Council</v>
      </c>
      <c r="BC29">
        <f t="shared" si="15"/>
        <v>22.5</v>
      </c>
      <c r="BD29" s="31">
        <f>IFERROR(BC29-VLOOKUP(BB29,Data_2018!$C$2:$V$394,$AE$1+6,FALSE),"")</f>
        <v>-1.1000000000000014</v>
      </c>
      <c r="BE29" s="43" t="str">
        <f t="shared" si="16"/>
        <v>i</v>
      </c>
      <c r="BL29" s="31" t="str">
        <f t="shared" si="17"/>
        <v>Ashford Borough Council</v>
      </c>
      <c r="BM29" s="31">
        <f t="shared" si="18"/>
        <v>-1.1000000000000014</v>
      </c>
      <c r="BN29" s="31">
        <f t="shared" si="19"/>
        <v>-1.0999971000000015</v>
      </c>
      <c r="BO29" s="31">
        <f t="shared" si="20"/>
        <v>8.0000385000000005</v>
      </c>
      <c r="BP29" s="31" t="str">
        <f t="shared" si="21"/>
        <v>Three Rivers District Council</v>
      </c>
      <c r="BQ29" s="31">
        <f t="shared" si="22"/>
        <v>8</v>
      </c>
      <c r="BR29" s="31">
        <f t="shared" si="23"/>
        <v>8</v>
      </c>
      <c r="BS29" s="31">
        <f t="shared" si="24"/>
        <v>0</v>
      </c>
    </row>
    <row r="30" spans="1:71" ht="14.25" customHeight="1" x14ac:dyDescent="0.25">
      <c r="A30" s="8">
        <f>--((B30+Data_2018!B30)=2)</f>
        <v>1</v>
      </c>
      <c r="B30" s="8">
        <f t="shared" si="10"/>
        <v>1</v>
      </c>
      <c r="C30" t="s">
        <v>87</v>
      </c>
      <c r="D30">
        <v>1</v>
      </c>
      <c r="E30" t="s">
        <v>738</v>
      </c>
      <c r="F30" s="31">
        <f t="shared" si="11"/>
        <v>1</v>
      </c>
      <c r="G30" s="31">
        <v>0</v>
      </c>
      <c r="H30" s="31" t="s">
        <v>34</v>
      </c>
      <c r="I30" s="31">
        <v>-1.4</v>
      </c>
      <c r="J30" s="31">
        <v>-3.9</v>
      </c>
      <c r="K30" s="31">
        <v>0</v>
      </c>
      <c r="L30" s="31">
        <v>0</v>
      </c>
      <c r="M30" s="31">
        <v>0</v>
      </c>
      <c r="N30" s="31">
        <v>0</v>
      </c>
      <c r="O30" s="31">
        <v>40.299999999999997</v>
      </c>
      <c r="P30" s="31">
        <v>59.7</v>
      </c>
      <c r="Q30" s="31">
        <v>36.200000000000003</v>
      </c>
      <c r="R30" s="31">
        <v>63.8</v>
      </c>
      <c r="S30" s="31">
        <v>32.6</v>
      </c>
      <c r="T30" s="31">
        <v>67.400000000000006</v>
      </c>
      <c r="U30" s="31">
        <v>35.200000000000003</v>
      </c>
      <c r="V30" s="31">
        <v>64.8</v>
      </c>
      <c r="W30" t="s">
        <v>88</v>
      </c>
      <c r="Y30" t="s">
        <v>25</v>
      </c>
      <c r="Z30" t="s">
        <v>87</v>
      </c>
      <c r="AA30" t="b">
        <v>0</v>
      </c>
      <c r="AK30">
        <f t="shared" si="0"/>
        <v>-3.9</v>
      </c>
      <c r="AL30">
        <f t="shared" si="12"/>
        <v>-3.8999699999999997</v>
      </c>
      <c r="AM30">
        <f t="shared" si="1"/>
        <v>22.200240000000001</v>
      </c>
      <c r="AN30" t="str">
        <f t="shared" si="2"/>
        <v>North Yorkshire Police</v>
      </c>
      <c r="AO30">
        <f t="shared" si="3"/>
        <v>22.2</v>
      </c>
      <c r="AQ30">
        <f>SUM($AU$2:AU30)</f>
        <v>29</v>
      </c>
      <c r="AR30" t="str">
        <f t="shared" si="13"/>
        <v>North Yorkshire Police</v>
      </c>
      <c r="AS30">
        <f t="shared" si="4"/>
        <v>22.2</v>
      </c>
      <c r="AT30">
        <f t="shared" si="5"/>
        <v>0</v>
      </c>
      <c r="AU30">
        <f t="shared" si="6"/>
        <v>1</v>
      </c>
      <c r="AX30" t="str">
        <f t="shared" si="7"/>
        <v>North Yorkshire Police</v>
      </c>
      <c r="AY30">
        <f t="shared" si="8"/>
        <v>22.2</v>
      </c>
      <c r="AZ30">
        <f t="shared" si="9"/>
        <v>0</v>
      </c>
      <c r="BB30" t="str">
        <f t="shared" si="14"/>
        <v>North Yorkshire Police</v>
      </c>
      <c r="BC30">
        <f t="shared" si="15"/>
        <v>22.2</v>
      </c>
      <c r="BD30" s="31">
        <f>IFERROR(BC30-VLOOKUP(BB30,Data_2018!$C$2:$V$394,$AE$1+6,FALSE),"")</f>
        <v>1.3999999999999986</v>
      </c>
      <c r="BE30" s="43" t="str">
        <f t="shared" si="16"/>
        <v>h</v>
      </c>
      <c r="BL30" s="31" t="str">
        <f t="shared" si="17"/>
        <v>North Yorkshire Police</v>
      </c>
      <c r="BM30" s="31">
        <f t="shared" si="18"/>
        <v>1.3999999999999986</v>
      </c>
      <c r="BN30" s="31">
        <f t="shared" si="19"/>
        <v>1.4000029999999986</v>
      </c>
      <c r="BO30" s="31">
        <f t="shared" si="20"/>
        <v>7.900004700000002</v>
      </c>
      <c r="BP30" s="31" t="str">
        <f t="shared" si="21"/>
        <v>Corby Borough Council</v>
      </c>
      <c r="BQ30" s="31">
        <f t="shared" si="22"/>
        <v>7.9000000000000021</v>
      </c>
      <c r="BR30" s="31">
        <f t="shared" si="23"/>
        <v>7.9000000000000021</v>
      </c>
      <c r="BS30" s="31">
        <f t="shared" si="24"/>
        <v>0</v>
      </c>
    </row>
    <row r="31" spans="1:71" ht="14.25" customHeight="1" x14ac:dyDescent="0.25">
      <c r="A31" s="8">
        <f>--((B31+Data_2018!B31)=2)</f>
        <v>1</v>
      </c>
      <c r="B31" s="8">
        <f t="shared" si="10"/>
        <v>1</v>
      </c>
      <c r="C31" t="s">
        <v>89</v>
      </c>
      <c r="D31">
        <v>1</v>
      </c>
      <c r="E31" t="s">
        <v>738</v>
      </c>
      <c r="F31" s="31">
        <f t="shared" si="11"/>
        <v>1</v>
      </c>
      <c r="G31" s="31">
        <v>0</v>
      </c>
      <c r="H31" s="31" t="s">
        <v>34</v>
      </c>
      <c r="I31" s="31">
        <v>16.2</v>
      </c>
      <c r="J31" s="31">
        <v>27.1</v>
      </c>
      <c r="K31" s="31">
        <v>26.5</v>
      </c>
      <c r="L31" s="31">
        <v>40</v>
      </c>
      <c r="M31" s="31">
        <v>32</v>
      </c>
      <c r="N31" s="31">
        <v>68</v>
      </c>
      <c r="O31" s="31">
        <v>6</v>
      </c>
      <c r="P31" s="31">
        <v>94</v>
      </c>
      <c r="Q31" s="31">
        <v>19.899999999999999</v>
      </c>
      <c r="R31" s="31">
        <v>80.099999999999994</v>
      </c>
      <c r="S31" s="31">
        <v>24.2</v>
      </c>
      <c r="T31" s="31">
        <v>75.8</v>
      </c>
      <c r="U31" s="31">
        <v>24.2</v>
      </c>
      <c r="V31" s="31">
        <v>75.8</v>
      </c>
      <c r="Y31" t="s">
        <v>26</v>
      </c>
      <c r="Z31" t="s">
        <v>89</v>
      </c>
      <c r="AA31" t="b">
        <v>0</v>
      </c>
      <c r="AK31">
        <f t="shared" si="0"/>
        <v>27.1</v>
      </c>
      <c r="AL31">
        <f t="shared" si="12"/>
        <v>27.100031000000001</v>
      </c>
      <c r="AM31">
        <f t="shared" si="1"/>
        <v>21.500153000000001</v>
      </c>
      <c r="AN31" t="str">
        <f t="shared" si="2"/>
        <v>Hertfordshire Constabulary</v>
      </c>
      <c r="AO31">
        <f t="shared" si="3"/>
        <v>21.5</v>
      </c>
      <c r="AQ31">
        <f>SUM($AU$2:AU31)</f>
        <v>30</v>
      </c>
      <c r="AR31" t="str">
        <f t="shared" si="13"/>
        <v>Hertfordshire Constabulary</v>
      </c>
      <c r="AS31">
        <f t="shared" si="4"/>
        <v>21.5</v>
      </c>
      <c r="AT31">
        <f t="shared" si="5"/>
        <v>0</v>
      </c>
      <c r="AU31">
        <f t="shared" si="6"/>
        <v>1</v>
      </c>
      <c r="AX31" t="str">
        <f t="shared" si="7"/>
        <v>Hertfordshire Constabulary</v>
      </c>
      <c r="AY31">
        <f t="shared" si="8"/>
        <v>21.5</v>
      </c>
      <c r="AZ31">
        <f t="shared" si="9"/>
        <v>0</v>
      </c>
      <c r="BB31" t="str">
        <f t="shared" si="14"/>
        <v>Hertfordshire Constabulary</v>
      </c>
      <c r="BC31">
        <f t="shared" si="15"/>
        <v>21.5</v>
      </c>
      <c r="BD31" s="31">
        <f>IFERROR(BC31-VLOOKUP(BB31,Data_2018!$C$2:$V$394,$AE$1+6,FALSE),"")</f>
        <v>3.1000000000000014</v>
      </c>
      <c r="BE31" s="43" t="str">
        <f t="shared" si="16"/>
        <v>h</v>
      </c>
      <c r="BL31" s="31" t="str">
        <f t="shared" si="17"/>
        <v>Hertfordshire Constabulary</v>
      </c>
      <c r="BM31" s="31">
        <f t="shared" si="18"/>
        <v>3.1000000000000014</v>
      </c>
      <c r="BN31" s="31">
        <f t="shared" si="19"/>
        <v>3.1000031000000012</v>
      </c>
      <c r="BO31" s="31">
        <f t="shared" si="20"/>
        <v>7.7000273000000004</v>
      </c>
      <c r="BP31" s="31" t="str">
        <f t="shared" si="21"/>
        <v>ST Edmundsbury Borough Council</v>
      </c>
      <c r="BQ31" s="31">
        <f t="shared" si="22"/>
        <v>7.7</v>
      </c>
      <c r="BR31" s="31">
        <f t="shared" si="23"/>
        <v>7.7</v>
      </c>
      <c r="BS31" s="31">
        <f t="shared" si="24"/>
        <v>0</v>
      </c>
    </row>
    <row r="32" spans="1:71" ht="14.25" customHeight="1" x14ac:dyDescent="0.25">
      <c r="A32" s="8">
        <f>--((B32+Data_2018!B32)=2)</f>
        <v>1</v>
      </c>
      <c r="B32" s="8">
        <f t="shared" si="10"/>
        <v>1</v>
      </c>
      <c r="C32" t="s">
        <v>90</v>
      </c>
      <c r="D32">
        <v>1</v>
      </c>
      <c r="E32" t="s">
        <v>736</v>
      </c>
      <c r="F32" s="31">
        <f t="shared" si="11"/>
        <v>1</v>
      </c>
      <c r="G32" s="31">
        <v>0</v>
      </c>
      <c r="H32" s="31" t="s">
        <v>34</v>
      </c>
      <c r="I32" s="31">
        <v>-3</v>
      </c>
      <c r="J32" s="31">
        <v>-18.399999999999999</v>
      </c>
      <c r="K32" s="31">
        <v>0</v>
      </c>
      <c r="L32" s="31">
        <v>0</v>
      </c>
      <c r="M32" s="31">
        <v>0</v>
      </c>
      <c r="N32" s="31">
        <v>0</v>
      </c>
      <c r="O32" s="31">
        <v>80.2</v>
      </c>
      <c r="P32" s="31">
        <v>19.8</v>
      </c>
      <c r="Q32" s="31">
        <v>51.9</v>
      </c>
      <c r="R32" s="31">
        <v>48.1</v>
      </c>
      <c r="S32" s="31">
        <v>38.200000000000003</v>
      </c>
      <c r="T32" s="31">
        <v>61.8</v>
      </c>
      <c r="U32" s="31">
        <v>50.5</v>
      </c>
      <c r="V32" s="31">
        <v>49.5</v>
      </c>
      <c r="Y32" t="s">
        <v>23</v>
      </c>
      <c r="Z32" t="s">
        <v>90</v>
      </c>
      <c r="AA32" t="b">
        <v>0</v>
      </c>
      <c r="AK32">
        <f t="shared" si="0"/>
        <v>-18.399999999999999</v>
      </c>
      <c r="AL32">
        <f t="shared" si="12"/>
        <v>-18.399967999999998</v>
      </c>
      <c r="AM32">
        <f t="shared" si="1"/>
        <v>20.900074999999998</v>
      </c>
      <c r="AN32" t="str">
        <f t="shared" si="2"/>
        <v>Copeland Borough Council</v>
      </c>
      <c r="AO32">
        <f t="shared" si="3"/>
        <v>20.9</v>
      </c>
      <c r="AQ32">
        <f>SUM($AU$2:AU32)</f>
        <v>31</v>
      </c>
      <c r="AR32" t="str">
        <f t="shared" si="13"/>
        <v>Copeland Borough Council</v>
      </c>
      <c r="AS32">
        <f t="shared" si="4"/>
        <v>20.9</v>
      </c>
      <c r="AT32">
        <f t="shared" si="5"/>
        <v>0</v>
      </c>
      <c r="AU32">
        <f t="shared" si="6"/>
        <v>1</v>
      </c>
      <c r="AX32" t="str">
        <f t="shared" si="7"/>
        <v>Copeland Borough Council</v>
      </c>
      <c r="AY32">
        <f t="shared" si="8"/>
        <v>20.9</v>
      </c>
      <c r="AZ32">
        <f t="shared" si="9"/>
        <v>0</v>
      </c>
      <c r="BB32" t="str">
        <f t="shared" si="14"/>
        <v>Copeland Borough Council</v>
      </c>
      <c r="BC32">
        <f t="shared" si="15"/>
        <v>20.9</v>
      </c>
      <c r="BD32" s="31">
        <f>IFERROR(BC32-VLOOKUP(BB32,Data_2018!$C$2:$V$394,$AE$1+6,FALSE),"")</f>
        <v>20.9</v>
      </c>
      <c r="BE32" s="43" t="str">
        <f t="shared" si="16"/>
        <v>h</v>
      </c>
      <c r="BL32" s="31" t="str">
        <f t="shared" si="17"/>
        <v>Copeland Borough Council</v>
      </c>
      <c r="BM32" s="31">
        <f t="shared" si="18"/>
        <v>20.9</v>
      </c>
      <c r="BN32" s="31">
        <f t="shared" si="19"/>
        <v>20.900003199999997</v>
      </c>
      <c r="BO32" s="31">
        <f t="shared" si="20"/>
        <v>7.6000349000000007</v>
      </c>
      <c r="BP32" s="31" t="str">
        <f t="shared" si="21"/>
        <v>Horsham District Council</v>
      </c>
      <c r="BQ32" s="31">
        <f t="shared" si="22"/>
        <v>7.6000000000000005</v>
      </c>
      <c r="BR32" s="31">
        <f t="shared" si="23"/>
        <v>7.6000000000000005</v>
      </c>
      <c r="BS32" s="31">
        <f t="shared" si="24"/>
        <v>0</v>
      </c>
    </row>
    <row r="33" spans="1:71" ht="14.25" customHeight="1" x14ac:dyDescent="0.25">
      <c r="A33" s="8">
        <f>--((B33+Data_2018!B33)=2)</f>
        <v>1</v>
      </c>
      <c r="B33" s="8">
        <f t="shared" si="10"/>
        <v>1</v>
      </c>
      <c r="C33" t="s">
        <v>91</v>
      </c>
      <c r="D33">
        <v>1</v>
      </c>
      <c r="E33" t="s">
        <v>736</v>
      </c>
      <c r="F33" s="31">
        <f t="shared" si="11"/>
        <v>1</v>
      </c>
      <c r="G33" s="31">
        <v>0</v>
      </c>
      <c r="H33" s="31" t="s">
        <v>34</v>
      </c>
      <c r="I33" s="31">
        <v>13.1</v>
      </c>
      <c r="J33" s="31">
        <v>23.9</v>
      </c>
      <c r="K33" s="31">
        <v>79.099999999999994</v>
      </c>
      <c r="L33" s="31">
        <v>66.7</v>
      </c>
      <c r="M33" s="31">
        <v>11.1</v>
      </c>
      <c r="N33" s="31">
        <v>2</v>
      </c>
      <c r="O33" s="31">
        <v>22.5</v>
      </c>
      <c r="P33" s="31">
        <v>77.5</v>
      </c>
      <c r="Q33" s="31">
        <v>23.9</v>
      </c>
      <c r="R33" s="31">
        <v>76.099999999999994</v>
      </c>
      <c r="S33" s="31">
        <v>25.4</v>
      </c>
      <c r="T33" s="31">
        <v>74.599999999999994</v>
      </c>
      <c r="U33" s="31">
        <v>41.7</v>
      </c>
      <c r="V33" s="31">
        <v>58.3</v>
      </c>
      <c r="W33" t="s">
        <v>92</v>
      </c>
      <c r="Y33" t="s">
        <v>23</v>
      </c>
      <c r="Z33" t="s">
        <v>91</v>
      </c>
      <c r="AA33" t="b">
        <v>0</v>
      </c>
      <c r="AK33">
        <f t="shared" si="0"/>
        <v>23.9</v>
      </c>
      <c r="AL33">
        <f t="shared" si="12"/>
        <v>23.900032999999997</v>
      </c>
      <c r="AM33">
        <f t="shared" si="1"/>
        <v>20.600142000000002</v>
      </c>
      <c r="AN33" t="str">
        <f t="shared" si="2"/>
        <v>Hampshire Constabulary</v>
      </c>
      <c r="AO33">
        <f t="shared" si="3"/>
        <v>20.6</v>
      </c>
      <c r="AQ33">
        <f>SUM($AU$2:AU33)</f>
        <v>32</v>
      </c>
      <c r="AR33" t="str">
        <f t="shared" si="13"/>
        <v>Hampshire Constabulary</v>
      </c>
      <c r="AS33">
        <f t="shared" si="4"/>
        <v>20.6</v>
      </c>
      <c r="AT33">
        <f t="shared" si="5"/>
        <v>0</v>
      </c>
      <c r="AU33">
        <f t="shared" si="6"/>
        <v>1</v>
      </c>
      <c r="AX33" t="str">
        <f t="shared" si="7"/>
        <v>Hampshire Constabulary</v>
      </c>
      <c r="AY33">
        <f t="shared" si="8"/>
        <v>20.6</v>
      </c>
      <c r="AZ33">
        <f t="shared" si="9"/>
        <v>0</v>
      </c>
      <c r="BB33" t="str">
        <f t="shared" si="14"/>
        <v>Hampshire Constabulary</v>
      </c>
      <c r="BC33">
        <f t="shared" si="15"/>
        <v>20.6</v>
      </c>
      <c r="BD33" s="31">
        <f>IFERROR(BC33-VLOOKUP(BB33,Data_2018!$C$2:$V$394,$AE$1+6,FALSE),"")</f>
        <v>1.9000000000000021</v>
      </c>
      <c r="BE33" s="43" t="str">
        <f t="shared" si="16"/>
        <v>h</v>
      </c>
      <c r="BL33" s="31" t="str">
        <f t="shared" si="17"/>
        <v>Hampshire Constabulary</v>
      </c>
      <c r="BM33" s="31">
        <f t="shared" si="18"/>
        <v>1.9000000000000021</v>
      </c>
      <c r="BN33" s="31">
        <f t="shared" si="19"/>
        <v>1.9000033000000021</v>
      </c>
      <c r="BO33" s="31">
        <f t="shared" si="20"/>
        <v>7.0000003</v>
      </c>
      <c r="BP33" s="31" t="str">
        <f t="shared" si="21"/>
        <v>Leicestershire Police</v>
      </c>
      <c r="BQ33" s="31">
        <f t="shared" si="22"/>
        <v>7</v>
      </c>
      <c r="BR33" s="31">
        <f t="shared" si="23"/>
        <v>7</v>
      </c>
      <c r="BS33" s="31">
        <f t="shared" si="24"/>
        <v>0</v>
      </c>
    </row>
    <row r="34" spans="1:71" ht="14.25" customHeight="1" x14ac:dyDescent="0.25">
      <c r="A34" s="8">
        <f>--((B34+Data_2018!B34)=2)</f>
        <v>0</v>
      </c>
      <c r="B34" s="8">
        <f t="shared" si="10"/>
        <v>1</v>
      </c>
      <c r="C34" t="s">
        <v>93</v>
      </c>
      <c r="D34">
        <v>1</v>
      </c>
      <c r="E34" t="s">
        <v>798</v>
      </c>
      <c r="F34" s="31">
        <f t="shared" si="11"/>
        <v>1</v>
      </c>
      <c r="G34" s="31">
        <v>0</v>
      </c>
      <c r="H34" s="1" t="s">
        <v>34</v>
      </c>
      <c r="I34" s="31">
        <v>8.1999999999999993</v>
      </c>
      <c r="J34" s="31">
        <v>6.8</v>
      </c>
      <c r="K34" s="31"/>
      <c r="L34" s="31"/>
      <c r="M34" s="31">
        <v>0</v>
      </c>
      <c r="N34" s="31">
        <v>0</v>
      </c>
      <c r="O34" s="31">
        <v>30</v>
      </c>
      <c r="P34" s="31">
        <v>70</v>
      </c>
      <c r="Q34" s="31">
        <v>31</v>
      </c>
      <c r="R34" s="31">
        <v>69</v>
      </c>
      <c r="S34" s="31">
        <v>38</v>
      </c>
      <c r="T34" s="31">
        <v>62</v>
      </c>
      <c r="U34" s="31">
        <v>44</v>
      </c>
      <c r="V34" s="31">
        <v>56</v>
      </c>
      <c r="W34" s="31" t="s">
        <v>830</v>
      </c>
      <c r="X34" s="31"/>
      <c r="Y34" s="31" t="s">
        <v>25</v>
      </c>
      <c r="Z34" t="s">
        <v>93</v>
      </c>
      <c r="AA34" t="b">
        <v>0</v>
      </c>
      <c r="AK34">
        <f t="shared" si="0"/>
        <v>6.8</v>
      </c>
      <c r="AL34">
        <f t="shared" si="12"/>
        <v>6.8000340000000001</v>
      </c>
      <c r="AM34">
        <f t="shared" si="1"/>
        <v>20.300371000000002</v>
      </c>
      <c r="AN34" t="str">
        <f t="shared" si="2"/>
        <v>West Mercia Police Authority</v>
      </c>
      <c r="AO34">
        <f t="shared" si="3"/>
        <v>20.3</v>
      </c>
      <c r="AQ34">
        <f>SUM($AU$2:AU34)</f>
        <v>33</v>
      </c>
      <c r="AR34" t="str">
        <f t="shared" si="13"/>
        <v>West Mercia Police Authority</v>
      </c>
      <c r="AS34">
        <f t="shared" si="4"/>
        <v>20.3</v>
      </c>
      <c r="AT34">
        <f t="shared" si="5"/>
        <v>0</v>
      </c>
      <c r="AU34">
        <f t="shared" si="6"/>
        <v>1</v>
      </c>
      <c r="AX34" t="str">
        <f t="shared" si="7"/>
        <v>West Mercia Police Authority</v>
      </c>
      <c r="AY34">
        <f t="shared" si="8"/>
        <v>20.3</v>
      </c>
      <c r="AZ34">
        <f t="shared" si="9"/>
        <v>0</v>
      </c>
      <c r="BB34" t="str">
        <f t="shared" si="14"/>
        <v>West Mercia Police Authority</v>
      </c>
      <c r="BC34">
        <f t="shared" si="15"/>
        <v>20.3</v>
      </c>
      <c r="BD34" s="31">
        <f>IFERROR(BC34-VLOOKUP(BB34,Data_2018!$C$2:$V$394,$AE$1+6,FALSE),"")</f>
        <v>-1.3999999999999986</v>
      </c>
      <c r="BE34" s="43" t="str">
        <f t="shared" si="16"/>
        <v>i</v>
      </c>
      <c r="BL34" s="31" t="str">
        <f t="shared" si="17"/>
        <v>West Mercia Police Authority</v>
      </c>
      <c r="BM34" s="31">
        <f t="shared" si="18"/>
        <v>-1.3999999999999986</v>
      </c>
      <c r="BN34" s="31">
        <f t="shared" si="19"/>
        <v>-1.3999965999999986</v>
      </c>
      <c r="BO34" s="31">
        <f t="shared" si="20"/>
        <v>6.9000092999999998</v>
      </c>
      <c r="BP34" s="31" t="str">
        <f t="shared" si="21"/>
        <v>Mid &amp; West Wales Fire &amp; Rescue Service</v>
      </c>
      <c r="BQ34" s="31">
        <f t="shared" si="22"/>
        <v>6.8999999999999995</v>
      </c>
      <c r="BR34" s="31">
        <f t="shared" si="23"/>
        <v>6.8999999999999995</v>
      </c>
      <c r="BS34" s="31">
        <f t="shared" si="24"/>
        <v>0</v>
      </c>
    </row>
    <row r="35" spans="1:71" ht="14.25" customHeight="1" x14ac:dyDescent="0.25">
      <c r="A35" s="8">
        <f>--((B35+Data_2018!B35)=2)</f>
        <v>1</v>
      </c>
      <c r="B35" s="8">
        <f t="shared" si="10"/>
        <v>1</v>
      </c>
      <c r="C35" t="s">
        <v>95</v>
      </c>
      <c r="D35">
        <v>1</v>
      </c>
      <c r="E35" t="s">
        <v>736</v>
      </c>
      <c r="F35" s="31">
        <f t="shared" si="11"/>
        <v>1</v>
      </c>
      <c r="G35" s="31">
        <v>0</v>
      </c>
      <c r="H35" s="31" t="s">
        <v>34</v>
      </c>
      <c r="I35" s="31">
        <v>-6.1</v>
      </c>
      <c r="J35" s="31">
        <v>-13.5</v>
      </c>
      <c r="K35" s="31">
        <v>48.5</v>
      </c>
      <c r="L35" s="31">
        <v>-33.299999999999997</v>
      </c>
      <c r="M35" s="31">
        <v>6.1</v>
      </c>
      <c r="N35" s="31">
        <v>2.9</v>
      </c>
      <c r="O35" s="31">
        <v>85.5</v>
      </c>
      <c r="P35" s="31">
        <v>14.5</v>
      </c>
      <c r="Q35" s="31">
        <v>62.9</v>
      </c>
      <c r="R35" s="31">
        <v>37.1</v>
      </c>
      <c r="S35" s="31">
        <v>32.299999999999997</v>
      </c>
      <c r="T35" s="31">
        <v>67.7</v>
      </c>
      <c r="U35" s="31">
        <v>55.6</v>
      </c>
      <c r="V35" s="31">
        <v>44.4</v>
      </c>
      <c r="Y35" t="s">
        <v>23</v>
      </c>
      <c r="Z35" t="s">
        <v>95</v>
      </c>
      <c r="AA35" t="b">
        <v>0</v>
      </c>
      <c r="AK35">
        <f t="shared" si="0"/>
        <v>-13.5</v>
      </c>
      <c r="AL35">
        <f t="shared" si="12"/>
        <v>-13.499965</v>
      </c>
      <c r="AM35">
        <f t="shared" si="1"/>
        <v>20.300242000000001</v>
      </c>
      <c r="AN35" t="str">
        <f t="shared" si="2"/>
        <v>Northamptonshire Police</v>
      </c>
      <c r="AO35">
        <f t="shared" si="3"/>
        <v>20.3</v>
      </c>
      <c r="AQ35">
        <f>SUM($AU$2:AU35)</f>
        <v>34</v>
      </c>
      <c r="AR35" t="str">
        <f t="shared" si="13"/>
        <v>Northamptonshire Police</v>
      </c>
      <c r="AS35">
        <f t="shared" si="4"/>
        <v>20.3</v>
      </c>
      <c r="AT35">
        <f t="shared" si="5"/>
        <v>0</v>
      </c>
      <c r="AU35">
        <f t="shared" si="6"/>
        <v>1</v>
      </c>
      <c r="AX35" t="str">
        <f t="shared" si="7"/>
        <v>Northamptonshire Police</v>
      </c>
      <c r="AY35">
        <f t="shared" si="8"/>
        <v>20.3</v>
      </c>
      <c r="AZ35">
        <f t="shared" si="9"/>
        <v>0</v>
      </c>
      <c r="BB35" t="str">
        <f t="shared" si="14"/>
        <v>Northamptonshire Police</v>
      </c>
      <c r="BC35">
        <f t="shared" si="15"/>
        <v>20.3</v>
      </c>
      <c r="BD35" s="31">
        <f>IFERROR(BC35-VLOOKUP(BB35,Data_2018!$C$2:$V$394,$AE$1+6,FALSE),"")</f>
        <v>0.80000000000000071</v>
      </c>
      <c r="BE35" s="43" t="str">
        <f t="shared" si="16"/>
        <v>h</v>
      </c>
      <c r="BL35" s="31" t="str">
        <f t="shared" si="17"/>
        <v>Northamptonshire Police</v>
      </c>
      <c r="BM35" s="31">
        <f t="shared" si="18"/>
        <v>0.80000000000000071</v>
      </c>
      <c r="BN35" s="31">
        <f t="shared" si="19"/>
        <v>0.80000350000000076</v>
      </c>
      <c r="BO35" s="31">
        <f t="shared" si="20"/>
        <v>6.7000170000000008</v>
      </c>
      <c r="BP35" s="31" t="str">
        <f t="shared" si="21"/>
        <v>Wyre Council</v>
      </c>
      <c r="BQ35" s="31">
        <f t="shared" si="22"/>
        <v>6.7000000000000011</v>
      </c>
      <c r="BR35" s="31">
        <f t="shared" si="23"/>
        <v>6.7000000000000011</v>
      </c>
      <c r="BS35" s="31">
        <f t="shared" si="24"/>
        <v>0</v>
      </c>
    </row>
    <row r="36" spans="1:71" ht="14.25" customHeight="1" x14ac:dyDescent="0.25">
      <c r="A36" s="8">
        <f>--((B36+Data_2018!B36)=2)</f>
        <v>1</v>
      </c>
      <c r="B36" s="8">
        <f t="shared" si="10"/>
        <v>1</v>
      </c>
      <c r="C36" t="s">
        <v>96</v>
      </c>
      <c r="D36">
        <v>1</v>
      </c>
      <c r="E36" t="s">
        <v>738</v>
      </c>
      <c r="F36" s="31">
        <f t="shared" si="11"/>
        <v>1</v>
      </c>
      <c r="G36" s="31">
        <v>0</v>
      </c>
      <c r="H36" s="31" t="s">
        <v>34</v>
      </c>
      <c r="I36" s="31">
        <v>-7.3</v>
      </c>
      <c r="J36" s="31">
        <v>-6.7</v>
      </c>
      <c r="K36" s="31">
        <v>0</v>
      </c>
      <c r="L36" s="31">
        <v>0</v>
      </c>
      <c r="M36" s="31">
        <v>0</v>
      </c>
      <c r="N36" s="31">
        <v>0</v>
      </c>
      <c r="O36" s="31">
        <v>46.8</v>
      </c>
      <c r="P36" s="31">
        <v>53.2</v>
      </c>
      <c r="Q36" s="31">
        <v>39.700000000000003</v>
      </c>
      <c r="R36" s="31">
        <v>60.3</v>
      </c>
      <c r="S36" s="31">
        <v>36.4</v>
      </c>
      <c r="T36" s="31">
        <v>63.6</v>
      </c>
      <c r="U36" s="31">
        <v>37</v>
      </c>
      <c r="V36" s="31">
        <v>63</v>
      </c>
      <c r="W36" t="s">
        <v>97</v>
      </c>
      <c r="Y36" t="s">
        <v>25</v>
      </c>
      <c r="Z36" t="s">
        <v>96</v>
      </c>
      <c r="AA36" t="b">
        <v>0</v>
      </c>
      <c r="AK36">
        <f t="shared" si="0"/>
        <v>-6.7</v>
      </c>
      <c r="AL36">
        <f t="shared" si="12"/>
        <v>-6.6999640000000005</v>
      </c>
      <c r="AM36">
        <f t="shared" si="1"/>
        <v>20.200343999999998</v>
      </c>
      <c r="AN36" t="str">
        <f t="shared" si="2"/>
        <v>Tewkesbury Borough Council</v>
      </c>
      <c r="AO36">
        <f t="shared" si="3"/>
        <v>20.2</v>
      </c>
      <c r="AQ36">
        <f>SUM($AU$2:AU36)</f>
        <v>35</v>
      </c>
      <c r="AR36" t="str">
        <f t="shared" si="13"/>
        <v>Tewkesbury Borough Council</v>
      </c>
      <c r="AS36">
        <f t="shared" si="4"/>
        <v>20.2</v>
      </c>
      <c r="AT36">
        <f t="shared" si="5"/>
        <v>0</v>
      </c>
      <c r="AU36">
        <f t="shared" si="6"/>
        <v>1</v>
      </c>
      <c r="AX36" t="str">
        <f t="shared" si="7"/>
        <v>Tewkesbury Borough Council</v>
      </c>
      <c r="AY36">
        <f t="shared" si="8"/>
        <v>20.2</v>
      </c>
      <c r="AZ36">
        <f t="shared" si="9"/>
        <v>0</v>
      </c>
      <c r="BB36" t="str">
        <f t="shared" si="14"/>
        <v>Tewkesbury Borough Council</v>
      </c>
      <c r="BC36">
        <f t="shared" si="15"/>
        <v>20.2</v>
      </c>
      <c r="BD36" s="31">
        <f>IFERROR(BC36-VLOOKUP(BB36,Data_2018!$C$2:$V$394,$AE$1+6,FALSE),"")</f>
        <v>-1.8000000000000007</v>
      </c>
      <c r="BE36" s="43" t="str">
        <f t="shared" si="16"/>
        <v>i</v>
      </c>
      <c r="BL36" s="31" t="str">
        <f t="shared" si="17"/>
        <v>Tewkesbury Borough Council</v>
      </c>
      <c r="BM36" s="31">
        <f t="shared" si="18"/>
        <v>-1.8000000000000007</v>
      </c>
      <c r="BN36" s="31">
        <f t="shared" si="19"/>
        <v>-1.7999964000000006</v>
      </c>
      <c r="BO36" s="31">
        <f t="shared" si="20"/>
        <v>6.7000003999999995</v>
      </c>
      <c r="BP36" s="31" t="str">
        <f t="shared" si="21"/>
        <v>Lancashire Constabulary</v>
      </c>
      <c r="BQ36" s="31">
        <f t="shared" si="22"/>
        <v>6.6999999999999993</v>
      </c>
      <c r="BR36" s="31">
        <f t="shared" si="23"/>
        <v>6.6999999999999993</v>
      </c>
      <c r="BS36" s="31">
        <f t="shared" si="24"/>
        <v>0</v>
      </c>
    </row>
    <row r="37" spans="1:71" ht="14.25" customHeight="1" x14ac:dyDescent="0.25">
      <c r="A37" s="8">
        <f>--((B37+Data_2018!B37)=2)</f>
        <v>1</v>
      </c>
      <c r="B37" s="8">
        <f t="shared" si="10"/>
        <v>1</v>
      </c>
      <c r="C37" t="s">
        <v>98</v>
      </c>
      <c r="D37">
        <v>1</v>
      </c>
      <c r="E37" t="s">
        <v>738</v>
      </c>
      <c r="F37" s="31">
        <f t="shared" si="11"/>
        <v>1</v>
      </c>
      <c r="G37" s="31">
        <v>0</v>
      </c>
      <c r="H37" s="31" t="s">
        <v>34</v>
      </c>
      <c r="I37" s="31">
        <v>4</v>
      </c>
      <c r="J37" s="31">
        <v>8.9</v>
      </c>
      <c r="K37" s="31">
        <v>0</v>
      </c>
      <c r="L37" s="31">
        <v>0</v>
      </c>
      <c r="M37" s="31">
        <v>0</v>
      </c>
      <c r="N37" s="31">
        <v>0</v>
      </c>
      <c r="O37" s="31">
        <v>36</v>
      </c>
      <c r="P37" s="31">
        <v>64</v>
      </c>
      <c r="Q37" s="31">
        <v>36</v>
      </c>
      <c r="R37" s="31">
        <v>64</v>
      </c>
      <c r="S37" s="31">
        <v>46</v>
      </c>
      <c r="T37" s="31">
        <v>54</v>
      </c>
      <c r="U37" s="31">
        <v>45</v>
      </c>
      <c r="V37" s="31">
        <v>55</v>
      </c>
      <c r="W37" t="s">
        <v>99</v>
      </c>
      <c r="Y37" t="s">
        <v>24</v>
      </c>
      <c r="Z37" t="s">
        <v>98</v>
      </c>
      <c r="AA37" t="b">
        <v>0</v>
      </c>
      <c r="AK37">
        <f t="shared" si="0"/>
        <v>8.9</v>
      </c>
      <c r="AL37">
        <f t="shared" si="12"/>
        <v>8.9000370000000011</v>
      </c>
      <c r="AM37">
        <f t="shared" si="1"/>
        <v>20.200247999999998</v>
      </c>
      <c r="AN37" t="str">
        <f t="shared" si="2"/>
        <v>Nottinghamshire County Council</v>
      </c>
      <c r="AO37">
        <f t="shared" si="3"/>
        <v>20.2</v>
      </c>
      <c r="AQ37">
        <f>SUM($AU$2:AU37)</f>
        <v>36</v>
      </c>
      <c r="AR37" t="str">
        <f t="shared" si="13"/>
        <v>Nottinghamshire County Council</v>
      </c>
      <c r="AS37">
        <f t="shared" si="4"/>
        <v>20.2</v>
      </c>
      <c r="AT37">
        <f t="shared" si="5"/>
        <v>0</v>
      </c>
      <c r="AU37">
        <f t="shared" si="6"/>
        <v>1</v>
      </c>
      <c r="AX37" t="str">
        <f t="shared" si="7"/>
        <v>Nottinghamshire County Council</v>
      </c>
      <c r="AY37">
        <f t="shared" si="8"/>
        <v>20.2</v>
      </c>
      <c r="AZ37">
        <f t="shared" si="9"/>
        <v>0</v>
      </c>
      <c r="BB37" t="str">
        <f t="shared" si="14"/>
        <v>Nottinghamshire County Council</v>
      </c>
      <c r="BC37">
        <f t="shared" si="15"/>
        <v>20.2</v>
      </c>
      <c r="BD37" s="31">
        <f>IFERROR(BC37-VLOOKUP(BB37,Data_2018!$C$2:$V$394,$AE$1+6,FALSE),"")</f>
        <v>-5.1999999999999993</v>
      </c>
      <c r="BE37" s="43" t="str">
        <f t="shared" si="16"/>
        <v>i</v>
      </c>
      <c r="BL37" s="31" t="str">
        <f t="shared" si="17"/>
        <v>Nottinghamshire County Council</v>
      </c>
      <c r="BM37" s="31">
        <f t="shared" si="18"/>
        <v>-5.1999999999999993</v>
      </c>
      <c r="BN37" s="31">
        <f t="shared" si="19"/>
        <v>-5.1999962999999996</v>
      </c>
      <c r="BO37" s="31">
        <f t="shared" si="20"/>
        <v>6.4000080999999982</v>
      </c>
      <c r="BP37" s="31" t="str">
        <f t="shared" si="21"/>
        <v>Barrow-in-furness Borough Council</v>
      </c>
      <c r="BQ37" s="31">
        <f t="shared" si="22"/>
        <v>6.3999999999999986</v>
      </c>
      <c r="BR37" s="31">
        <f t="shared" si="23"/>
        <v>6.3999999999999986</v>
      </c>
      <c r="BS37" s="31">
        <f t="shared" si="24"/>
        <v>0</v>
      </c>
    </row>
    <row r="38" spans="1:71" ht="14.25" customHeight="1" x14ac:dyDescent="0.25">
      <c r="A38" s="8">
        <f>--((B38+Data_2018!B38)=2)</f>
        <v>0</v>
      </c>
      <c r="B38" s="8">
        <f t="shared" si="10"/>
        <v>0</v>
      </c>
      <c r="C38" t="s">
        <v>100</v>
      </c>
      <c r="D38">
        <v>1</v>
      </c>
      <c r="E38" t="s">
        <v>736</v>
      </c>
      <c r="F38" s="31">
        <f t="shared" si="11"/>
        <v>0</v>
      </c>
      <c r="G38" s="31">
        <v>0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t="s">
        <v>101</v>
      </c>
      <c r="Y38" t="s">
        <v>29</v>
      </c>
      <c r="Z38" t="s">
        <v>100</v>
      </c>
      <c r="AA38" t="b">
        <v>0</v>
      </c>
      <c r="AK38">
        <f t="shared" si="0"/>
        <v>0</v>
      </c>
      <c r="AL38">
        <f t="shared" si="12"/>
        <v>3.7999999999999995E-5</v>
      </c>
      <c r="AM38">
        <f t="shared" si="1"/>
        <v>20.100327</v>
      </c>
      <c r="AN38" t="str">
        <f t="shared" si="2"/>
        <v>Suffolk Constabulary</v>
      </c>
      <c r="AO38">
        <f t="shared" si="3"/>
        <v>20.100000000000001</v>
      </c>
      <c r="AQ38">
        <f>SUM($AU$2:AU38)</f>
        <v>37</v>
      </c>
      <c r="AR38" t="str">
        <f t="shared" si="13"/>
        <v>Suffolk Constabulary</v>
      </c>
      <c r="AS38">
        <f t="shared" si="4"/>
        <v>20.100000000000001</v>
      </c>
      <c r="AT38">
        <f t="shared" si="5"/>
        <v>0</v>
      </c>
      <c r="AU38">
        <f t="shared" si="6"/>
        <v>1</v>
      </c>
      <c r="AX38" t="str">
        <f t="shared" si="7"/>
        <v>Suffolk Constabulary</v>
      </c>
      <c r="AY38">
        <f t="shared" si="8"/>
        <v>20.100000000000001</v>
      </c>
      <c r="AZ38">
        <f t="shared" si="9"/>
        <v>0</v>
      </c>
      <c r="BB38" t="str">
        <f t="shared" si="14"/>
        <v>Suffolk Constabulary</v>
      </c>
      <c r="BC38">
        <f t="shared" si="15"/>
        <v>20.100000000000001</v>
      </c>
      <c r="BD38" s="31">
        <f>IFERROR(BC38-VLOOKUP(BB38,Data_2018!$C$2:$V$394,$AE$1+6,FALSE),"")</f>
        <v>-0.19999999999999929</v>
      </c>
      <c r="BE38" s="43" t="str">
        <f t="shared" si="16"/>
        <v>i</v>
      </c>
      <c r="BL38" s="31" t="str">
        <f t="shared" si="17"/>
        <v>Suffolk Constabulary</v>
      </c>
      <c r="BM38" s="31">
        <f t="shared" si="18"/>
        <v>-0.19999999999999929</v>
      </c>
      <c r="BN38" s="31">
        <f t="shared" si="19"/>
        <v>-0.19999619999999929</v>
      </c>
      <c r="BO38" s="31">
        <f t="shared" si="20"/>
        <v>6.2000086999999997</v>
      </c>
      <c r="BP38" s="31" t="str">
        <f t="shared" si="21"/>
        <v>Arun District Council</v>
      </c>
      <c r="BQ38" s="31">
        <f t="shared" si="22"/>
        <v>6.1999999999999993</v>
      </c>
      <c r="BR38" s="31">
        <f t="shared" si="23"/>
        <v>6.1999999999999993</v>
      </c>
      <c r="BS38" s="31">
        <f t="shared" si="24"/>
        <v>0</v>
      </c>
    </row>
    <row r="39" spans="1:71" ht="14.25" customHeight="1" x14ac:dyDescent="0.25">
      <c r="A39" s="8">
        <f>--((B39+Data_2018!B39)=2)</f>
        <v>1</v>
      </c>
      <c r="B39" s="8">
        <f t="shared" si="10"/>
        <v>1</v>
      </c>
      <c r="C39" t="s">
        <v>102</v>
      </c>
      <c r="D39">
        <v>1</v>
      </c>
      <c r="E39" t="s">
        <v>736</v>
      </c>
      <c r="F39" s="31">
        <f t="shared" si="11"/>
        <v>1</v>
      </c>
      <c r="G39" s="31">
        <v>0</v>
      </c>
      <c r="H39" s="31" t="s">
        <v>34</v>
      </c>
      <c r="I39" s="31">
        <v>2</v>
      </c>
      <c r="J39" s="31">
        <v>1</v>
      </c>
      <c r="K39" s="31">
        <v>0</v>
      </c>
      <c r="L39" s="31">
        <v>0</v>
      </c>
      <c r="M39" s="31">
        <v>0</v>
      </c>
      <c r="N39" s="31">
        <v>0</v>
      </c>
      <c r="O39" s="31">
        <v>64</v>
      </c>
      <c r="P39" s="31">
        <v>36</v>
      </c>
      <c r="Q39" s="31">
        <v>68</v>
      </c>
      <c r="R39" s="31">
        <v>32</v>
      </c>
      <c r="S39" s="31">
        <v>67</v>
      </c>
      <c r="T39" s="31">
        <v>33</v>
      </c>
      <c r="U39" s="31">
        <v>63.8</v>
      </c>
      <c r="V39" s="31">
        <v>36.200000000000003</v>
      </c>
      <c r="W39" t="s">
        <v>103</v>
      </c>
      <c r="Y39" t="s">
        <v>23</v>
      </c>
      <c r="Z39" t="s">
        <v>102</v>
      </c>
      <c r="AA39" t="b">
        <v>0</v>
      </c>
      <c r="AK39">
        <f t="shared" si="0"/>
        <v>1</v>
      </c>
      <c r="AL39">
        <f t="shared" si="12"/>
        <v>1.0000389999999999</v>
      </c>
      <c r="AM39">
        <f t="shared" si="1"/>
        <v>20.000101000000001</v>
      </c>
      <c r="AN39" t="str">
        <f t="shared" si="2"/>
        <v>Dudley Metropolitan Borough Council</v>
      </c>
      <c r="AO39">
        <f t="shared" si="3"/>
        <v>20</v>
      </c>
      <c r="AQ39">
        <f>SUM($AU$2:AU39)</f>
        <v>38</v>
      </c>
      <c r="AR39" t="str">
        <f t="shared" si="13"/>
        <v>Dudley Metropolitan Borough Council</v>
      </c>
      <c r="AS39">
        <f t="shared" si="4"/>
        <v>20</v>
      </c>
      <c r="AT39">
        <f t="shared" si="5"/>
        <v>0</v>
      </c>
      <c r="AU39">
        <f t="shared" si="6"/>
        <v>1</v>
      </c>
      <c r="AX39" t="str">
        <f t="shared" si="7"/>
        <v>Dudley Metropolitan Borough Council</v>
      </c>
      <c r="AY39">
        <f t="shared" si="8"/>
        <v>20</v>
      </c>
      <c r="AZ39">
        <f t="shared" si="9"/>
        <v>0</v>
      </c>
      <c r="BB39" t="str">
        <f t="shared" si="14"/>
        <v>Dudley Metropolitan Borough Council</v>
      </c>
      <c r="BC39">
        <f t="shared" si="15"/>
        <v>20</v>
      </c>
      <c r="BD39" s="31">
        <f>IFERROR(BC39-VLOOKUP(BB39,Data_2018!$C$2:$V$394,$AE$1+6,FALSE),"")</f>
        <v>2</v>
      </c>
      <c r="BE39" s="43" t="str">
        <f t="shared" si="16"/>
        <v>h</v>
      </c>
      <c r="BL39" s="31" t="str">
        <f t="shared" si="17"/>
        <v>Dudley Metropolitan Borough Council</v>
      </c>
      <c r="BM39" s="31">
        <f t="shared" si="18"/>
        <v>2</v>
      </c>
      <c r="BN39" s="31">
        <f t="shared" si="19"/>
        <v>2.0000038999999998</v>
      </c>
      <c r="BO39" s="31">
        <f t="shared" si="20"/>
        <v>6.1000137000000008</v>
      </c>
      <c r="BP39" s="31" t="str">
        <f t="shared" si="21"/>
        <v>Wirral Council</v>
      </c>
      <c r="BQ39" s="31">
        <f t="shared" si="22"/>
        <v>6.1000000000000005</v>
      </c>
      <c r="BR39" s="31">
        <f t="shared" si="23"/>
        <v>6.1000000000000005</v>
      </c>
      <c r="BS39" s="31">
        <f t="shared" si="24"/>
        <v>0</v>
      </c>
    </row>
    <row r="40" spans="1:71" ht="14.25" customHeight="1" x14ac:dyDescent="0.25">
      <c r="A40" s="8">
        <f>--((B40+Data_2018!B40)=2)</f>
        <v>1</v>
      </c>
      <c r="B40" s="8">
        <f t="shared" si="10"/>
        <v>1</v>
      </c>
      <c r="C40" t="s">
        <v>104</v>
      </c>
      <c r="D40">
        <v>1</v>
      </c>
      <c r="E40" t="s">
        <v>736</v>
      </c>
      <c r="F40" s="31">
        <f t="shared" si="11"/>
        <v>1</v>
      </c>
      <c r="G40" s="31">
        <v>0</v>
      </c>
      <c r="H40" s="31" t="s">
        <v>34</v>
      </c>
      <c r="I40" s="31">
        <v>-10.9</v>
      </c>
      <c r="J40" s="31">
        <v>-24.2</v>
      </c>
      <c r="K40" s="31">
        <v>100</v>
      </c>
      <c r="L40" s="31">
        <v>100</v>
      </c>
      <c r="M40" s="31">
        <v>7.3</v>
      </c>
      <c r="N40" s="31">
        <v>0</v>
      </c>
      <c r="O40" s="31">
        <v>55</v>
      </c>
      <c r="P40" s="31">
        <v>45</v>
      </c>
      <c r="Q40" s="31">
        <v>63.4</v>
      </c>
      <c r="R40" s="31">
        <v>36.6</v>
      </c>
      <c r="S40" s="31">
        <v>42</v>
      </c>
      <c r="T40" s="31">
        <v>58</v>
      </c>
      <c r="U40" s="31">
        <v>35.700000000000003</v>
      </c>
      <c r="V40" s="31">
        <v>64.3</v>
      </c>
      <c r="W40" t="s">
        <v>105</v>
      </c>
      <c r="Y40" t="s">
        <v>23</v>
      </c>
      <c r="Z40" t="s">
        <v>104</v>
      </c>
      <c r="AA40" t="b">
        <v>0</v>
      </c>
      <c r="AK40">
        <f t="shared" si="0"/>
        <v>-24.2</v>
      </c>
      <c r="AL40">
        <f t="shared" si="12"/>
        <v>-24.199960000000001</v>
      </c>
      <c r="AM40">
        <f t="shared" si="1"/>
        <v>19.700143000000001</v>
      </c>
      <c r="AN40" t="str">
        <f t="shared" si="2"/>
        <v>Hampshire County Council</v>
      </c>
      <c r="AO40">
        <f t="shared" si="3"/>
        <v>19.7</v>
      </c>
      <c r="AQ40">
        <f>SUM($AU$2:AU40)</f>
        <v>39</v>
      </c>
      <c r="AR40" t="str">
        <f t="shared" si="13"/>
        <v>Hampshire County Council</v>
      </c>
      <c r="AS40">
        <f t="shared" si="4"/>
        <v>19.7</v>
      </c>
      <c r="AT40">
        <f t="shared" si="5"/>
        <v>0</v>
      </c>
      <c r="AU40">
        <f t="shared" si="6"/>
        <v>1</v>
      </c>
      <c r="AX40" t="str">
        <f t="shared" si="7"/>
        <v>Hampshire County Council</v>
      </c>
      <c r="AY40">
        <f t="shared" si="8"/>
        <v>19.7</v>
      </c>
      <c r="AZ40">
        <f t="shared" si="9"/>
        <v>0</v>
      </c>
      <c r="BB40" t="str">
        <f t="shared" si="14"/>
        <v>Hampshire County Council</v>
      </c>
      <c r="BC40">
        <f t="shared" si="15"/>
        <v>19.7</v>
      </c>
      <c r="BD40" s="31">
        <f>IFERROR(BC40-VLOOKUP(BB40,Data_2018!$C$2:$V$394,$AE$1+6,FALSE),"")</f>
        <v>-2</v>
      </c>
      <c r="BE40" s="43" t="str">
        <f t="shared" si="16"/>
        <v>i</v>
      </c>
      <c r="BL40" s="31" t="str">
        <f t="shared" si="17"/>
        <v>Hampshire County Council</v>
      </c>
      <c r="BM40" s="31">
        <f t="shared" si="18"/>
        <v>-2</v>
      </c>
      <c r="BN40" s="31">
        <f t="shared" si="19"/>
        <v>-1.9999960000000001</v>
      </c>
      <c r="BO40" s="31">
        <f t="shared" si="20"/>
        <v>6.0000060000000017</v>
      </c>
      <c r="BP40" s="31" t="str">
        <f t="shared" si="21"/>
        <v>Nottinghamshire Police</v>
      </c>
      <c r="BQ40" s="31">
        <f t="shared" si="22"/>
        <v>6.0000000000000018</v>
      </c>
      <c r="BR40" s="31">
        <f t="shared" si="23"/>
        <v>6.0000000000000018</v>
      </c>
      <c r="BS40" s="31">
        <f t="shared" si="24"/>
        <v>0</v>
      </c>
    </row>
    <row r="41" spans="1:71" ht="14.25" customHeight="1" x14ac:dyDescent="0.25">
      <c r="A41" s="8">
        <f>--((B41+Data_2018!B41)=2)</f>
        <v>1</v>
      </c>
      <c r="B41" s="8">
        <f t="shared" si="10"/>
        <v>1</v>
      </c>
      <c r="C41" t="s">
        <v>106</v>
      </c>
      <c r="D41">
        <v>1</v>
      </c>
      <c r="E41" t="s">
        <v>736</v>
      </c>
      <c r="F41" s="31">
        <f t="shared" si="11"/>
        <v>1</v>
      </c>
      <c r="G41" s="31">
        <v>0</v>
      </c>
      <c r="H41" s="31" t="s">
        <v>34</v>
      </c>
      <c r="I41" s="31">
        <v>7.9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47.1</v>
      </c>
      <c r="P41" s="31">
        <v>52.9</v>
      </c>
      <c r="Q41" s="31">
        <v>47.1</v>
      </c>
      <c r="R41" s="31">
        <v>52.9</v>
      </c>
      <c r="S41" s="31">
        <v>49.6</v>
      </c>
      <c r="T41" s="31">
        <v>50.4</v>
      </c>
      <c r="U41" s="31">
        <v>58.3</v>
      </c>
      <c r="V41" s="31">
        <v>41.7</v>
      </c>
      <c r="W41" t="s">
        <v>107</v>
      </c>
      <c r="Y41" t="s">
        <v>22</v>
      </c>
      <c r="Z41" t="s">
        <v>106</v>
      </c>
      <c r="AA41" t="b">
        <v>0</v>
      </c>
      <c r="AK41">
        <f t="shared" si="0"/>
        <v>0</v>
      </c>
      <c r="AL41">
        <f t="shared" si="12"/>
        <v>4.1E-5</v>
      </c>
      <c r="AM41">
        <f t="shared" si="1"/>
        <v>19.700089999999999</v>
      </c>
      <c r="AN41" t="str">
        <f t="shared" si="2"/>
        <v>Derbyshire County Council</v>
      </c>
      <c r="AO41">
        <f t="shared" si="3"/>
        <v>19.7</v>
      </c>
      <c r="AQ41">
        <f>SUM($AU$2:AU41)</f>
        <v>40</v>
      </c>
      <c r="AR41" t="str">
        <f t="shared" si="13"/>
        <v>Derbyshire County Council</v>
      </c>
      <c r="AS41">
        <f t="shared" si="4"/>
        <v>19.7</v>
      </c>
      <c r="AT41">
        <f t="shared" si="5"/>
        <v>0</v>
      </c>
      <c r="AU41">
        <f t="shared" si="6"/>
        <v>1</v>
      </c>
      <c r="AX41" t="str">
        <f t="shared" si="7"/>
        <v>Derbyshire County Council</v>
      </c>
      <c r="AY41">
        <f t="shared" si="8"/>
        <v>19.7</v>
      </c>
      <c r="AZ41">
        <f t="shared" si="9"/>
        <v>0</v>
      </c>
      <c r="BB41" t="str">
        <f t="shared" si="14"/>
        <v>Derbyshire County Council</v>
      </c>
      <c r="BC41">
        <f t="shared" si="15"/>
        <v>19.7</v>
      </c>
      <c r="BD41" s="31">
        <f>IFERROR(BC41-VLOOKUP(BB41,Data_2018!$C$2:$V$394,$AE$1+6,FALSE),"")</f>
        <v>-5.6000000000000014</v>
      </c>
      <c r="BE41" s="43" t="str">
        <f t="shared" si="16"/>
        <v>i</v>
      </c>
      <c r="BL41" s="31" t="str">
        <f t="shared" si="17"/>
        <v>Derbyshire County Council</v>
      </c>
      <c r="BM41" s="31">
        <f t="shared" si="18"/>
        <v>-5.6000000000000014</v>
      </c>
      <c r="BN41" s="31">
        <f t="shared" si="19"/>
        <v>-5.5999959000000015</v>
      </c>
      <c r="BO41" s="31">
        <f t="shared" si="20"/>
        <v>5.8000159999999994</v>
      </c>
      <c r="BP41" s="31" t="str">
        <f t="shared" si="21"/>
        <v>Redditch Borough Council</v>
      </c>
      <c r="BQ41" s="31">
        <f t="shared" si="22"/>
        <v>5.8</v>
      </c>
      <c r="BR41" s="31">
        <f t="shared" si="23"/>
        <v>5.8</v>
      </c>
      <c r="BS41" s="31">
        <f t="shared" si="24"/>
        <v>0</v>
      </c>
    </row>
    <row r="42" spans="1:71" ht="14.25" customHeight="1" x14ac:dyDescent="0.25">
      <c r="A42" s="8">
        <f>--((B42+Data_2018!B42)=2)</f>
        <v>1</v>
      </c>
      <c r="B42" s="8">
        <f t="shared" si="10"/>
        <v>1</v>
      </c>
      <c r="C42" t="s">
        <v>108</v>
      </c>
      <c r="D42">
        <v>1</v>
      </c>
      <c r="E42" t="s">
        <v>740</v>
      </c>
      <c r="F42" s="31">
        <f t="shared" si="11"/>
        <v>1</v>
      </c>
      <c r="G42" s="31">
        <v>0</v>
      </c>
      <c r="H42" s="31" t="s">
        <v>46</v>
      </c>
      <c r="I42" s="31">
        <v>16.600000000000001</v>
      </c>
      <c r="J42" s="31">
        <v>11.8</v>
      </c>
      <c r="K42" s="31">
        <v>-38.799999999999997</v>
      </c>
      <c r="L42" s="31">
        <v>25</v>
      </c>
      <c r="M42" s="31">
        <v>9.6999999999999993</v>
      </c>
      <c r="N42" s="31">
        <v>27.2</v>
      </c>
      <c r="O42" s="31">
        <v>69</v>
      </c>
      <c r="P42" s="31">
        <v>31</v>
      </c>
      <c r="Q42" s="31">
        <v>83</v>
      </c>
      <c r="R42" s="31">
        <v>17</v>
      </c>
      <c r="S42" s="31">
        <v>91</v>
      </c>
      <c r="T42" s="31">
        <v>9</v>
      </c>
      <c r="U42" s="31">
        <v>88</v>
      </c>
      <c r="V42" s="31">
        <v>12</v>
      </c>
      <c r="W42" t="s">
        <v>109</v>
      </c>
      <c r="Y42" t="s">
        <v>23</v>
      </c>
      <c r="Z42" t="s">
        <v>108</v>
      </c>
      <c r="AA42" t="b">
        <v>0</v>
      </c>
      <c r="AK42">
        <f t="shared" si="0"/>
        <v>11.8</v>
      </c>
      <c r="AL42">
        <f t="shared" si="12"/>
        <v>11.800042000000001</v>
      </c>
      <c r="AM42">
        <f t="shared" si="1"/>
        <v>19.500377</v>
      </c>
      <c r="AN42" t="str">
        <f t="shared" si="2"/>
        <v>West Yorkshire Police</v>
      </c>
      <c r="AO42">
        <f t="shared" si="3"/>
        <v>19.5</v>
      </c>
      <c r="AQ42">
        <f>SUM($AU$2:AU42)</f>
        <v>41</v>
      </c>
      <c r="AR42" t="str">
        <f t="shared" si="13"/>
        <v>West Yorkshire Police</v>
      </c>
      <c r="AS42">
        <f t="shared" si="4"/>
        <v>19.5</v>
      </c>
      <c r="AT42">
        <f t="shared" si="5"/>
        <v>0</v>
      </c>
      <c r="AU42">
        <f t="shared" si="6"/>
        <v>1</v>
      </c>
      <c r="AX42" t="str">
        <f t="shared" si="7"/>
        <v>West Yorkshire Police</v>
      </c>
      <c r="AY42">
        <f t="shared" si="8"/>
        <v>19.5</v>
      </c>
      <c r="AZ42">
        <f t="shared" si="9"/>
        <v>0</v>
      </c>
      <c r="BB42" t="str">
        <f t="shared" si="14"/>
        <v>West Yorkshire Police</v>
      </c>
      <c r="BC42">
        <f t="shared" si="15"/>
        <v>19.5</v>
      </c>
      <c r="BD42" s="31">
        <f>IFERROR(BC42-VLOOKUP(BB42,Data_2018!$C$2:$V$394,$AE$1+6,FALSE),"")</f>
        <v>-1.1999999999999993</v>
      </c>
      <c r="BE42" s="43" t="str">
        <f t="shared" si="16"/>
        <v>i</v>
      </c>
      <c r="BL42" s="31" t="str">
        <f t="shared" si="17"/>
        <v>West Yorkshire Police</v>
      </c>
      <c r="BM42" s="31">
        <f t="shared" si="18"/>
        <v>-1.1999999999999993</v>
      </c>
      <c r="BN42" s="31">
        <f t="shared" si="19"/>
        <v>-1.1999957999999993</v>
      </c>
      <c r="BO42" s="31">
        <f t="shared" si="20"/>
        <v>5.8000005999999971</v>
      </c>
      <c r="BP42" s="31" t="str">
        <f t="shared" si="21"/>
        <v>Hereford &amp; Worcester Fire &amp; Rescue Service</v>
      </c>
      <c r="BQ42" s="31">
        <f t="shared" si="22"/>
        <v>5.7999999999999972</v>
      </c>
      <c r="BR42" s="31">
        <f t="shared" si="23"/>
        <v>5.7999999999999972</v>
      </c>
      <c r="BS42" s="31">
        <f t="shared" si="24"/>
        <v>0</v>
      </c>
    </row>
    <row r="43" spans="1:71" ht="14.25" customHeight="1" x14ac:dyDescent="0.25">
      <c r="A43" s="8">
        <f>--((B43+Data_2018!B43)=2)</f>
        <v>1</v>
      </c>
      <c r="B43" s="8">
        <f t="shared" si="10"/>
        <v>1</v>
      </c>
      <c r="C43" t="s">
        <v>110</v>
      </c>
      <c r="D43">
        <v>1</v>
      </c>
      <c r="E43" t="s">
        <v>741</v>
      </c>
      <c r="F43" s="31">
        <f t="shared" si="11"/>
        <v>1</v>
      </c>
      <c r="G43" s="31">
        <v>0</v>
      </c>
      <c r="H43" s="31" t="s">
        <v>34</v>
      </c>
      <c r="I43" s="31">
        <v>8.5</v>
      </c>
      <c r="J43" s="31">
        <v>1.8</v>
      </c>
      <c r="K43" s="31">
        <v>-10.199999999999999</v>
      </c>
      <c r="L43" s="31">
        <v>17.600000000000001</v>
      </c>
      <c r="M43" s="31">
        <v>21.2</v>
      </c>
      <c r="N43" s="31">
        <v>24.9</v>
      </c>
      <c r="O43" s="31">
        <v>22.5</v>
      </c>
      <c r="P43" s="31">
        <v>77.5</v>
      </c>
      <c r="Q43" s="31">
        <v>18</v>
      </c>
      <c r="R43" s="31">
        <v>82</v>
      </c>
      <c r="S43" s="31">
        <v>19.5</v>
      </c>
      <c r="T43" s="31">
        <v>80.5</v>
      </c>
      <c r="U43" s="31">
        <v>27.7</v>
      </c>
      <c r="V43" s="31">
        <v>72.3</v>
      </c>
      <c r="W43" t="s">
        <v>111</v>
      </c>
      <c r="Y43" t="s">
        <v>25</v>
      </c>
      <c r="Z43" t="s">
        <v>110</v>
      </c>
      <c r="AA43" t="b">
        <v>0</v>
      </c>
      <c r="AK43">
        <f t="shared" si="0"/>
        <v>1.8</v>
      </c>
      <c r="AL43">
        <f t="shared" si="12"/>
        <v>1.8000430000000001</v>
      </c>
      <c r="AM43">
        <f t="shared" si="1"/>
        <v>19.500266</v>
      </c>
      <c r="AN43" t="str">
        <f t="shared" si="2"/>
        <v>Rother District Council</v>
      </c>
      <c r="AO43">
        <f t="shared" si="3"/>
        <v>19.5</v>
      </c>
      <c r="AQ43">
        <f>SUM($AU$2:AU43)</f>
        <v>42</v>
      </c>
      <c r="AR43" t="str">
        <f t="shared" si="13"/>
        <v>Rother District Council</v>
      </c>
      <c r="AS43">
        <f t="shared" si="4"/>
        <v>19.5</v>
      </c>
      <c r="AT43">
        <f t="shared" si="5"/>
        <v>0</v>
      </c>
      <c r="AU43">
        <f t="shared" si="6"/>
        <v>1</v>
      </c>
      <c r="AX43" t="str">
        <f t="shared" si="7"/>
        <v>Rother District Council</v>
      </c>
      <c r="AY43">
        <f t="shared" si="8"/>
        <v>19.5</v>
      </c>
      <c r="AZ43">
        <f t="shared" si="9"/>
        <v>0</v>
      </c>
      <c r="BB43" t="str">
        <f t="shared" si="14"/>
        <v>Rother District Council</v>
      </c>
      <c r="BC43">
        <f t="shared" si="15"/>
        <v>19.5</v>
      </c>
      <c r="BD43" s="31">
        <f>IFERROR(BC43-VLOOKUP(BB43,Data_2018!$C$2:$V$394,$AE$1+6,FALSE),"")</f>
        <v>-1.1999999999999993</v>
      </c>
      <c r="BE43" s="43" t="str">
        <f t="shared" si="16"/>
        <v>i</v>
      </c>
      <c r="BL43" s="31" t="str">
        <f t="shared" si="17"/>
        <v>Rother District Council</v>
      </c>
      <c r="BM43" s="31">
        <f t="shared" si="18"/>
        <v>-1.1999999999999993</v>
      </c>
      <c r="BN43" s="31">
        <f t="shared" si="19"/>
        <v>-1.1999956999999992</v>
      </c>
      <c r="BO43" s="31">
        <f t="shared" si="20"/>
        <v>5.7000372999999991</v>
      </c>
      <c r="BP43" s="31" t="str">
        <f t="shared" si="21"/>
        <v>High Peak Borough Council</v>
      </c>
      <c r="BQ43" s="31">
        <f t="shared" si="22"/>
        <v>5.6999999999999993</v>
      </c>
      <c r="BR43" s="31">
        <f t="shared" si="23"/>
        <v>5.6999999999999993</v>
      </c>
      <c r="BS43" s="31">
        <f t="shared" si="24"/>
        <v>0</v>
      </c>
    </row>
    <row r="44" spans="1:71" ht="14.25" customHeight="1" x14ac:dyDescent="0.25">
      <c r="A44" s="8">
        <f>--((B44+Data_2018!B44)=2)</f>
        <v>1</v>
      </c>
      <c r="B44" s="8">
        <f t="shared" si="10"/>
        <v>1</v>
      </c>
      <c r="C44" t="s">
        <v>112</v>
      </c>
      <c r="D44">
        <v>1</v>
      </c>
      <c r="E44" t="s">
        <v>736</v>
      </c>
      <c r="F44" s="31">
        <f t="shared" si="11"/>
        <v>1</v>
      </c>
      <c r="G44" s="31">
        <v>0</v>
      </c>
      <c r="H44" s="31" t="s">
        <v>34</v>
      </c>
      <c r="I44" s="31">
        <v>4.7</v>
      </c>
      <c r="J44" s="31">
        <v>5.5</v>
      </c>
      <c r="K44" s="31">
        <v>0</v>
      </c>
      <c r="L44" s="31">
        <v>0</v>
      </c>
      <c r="M44" s="31">
        <v>0</v>
      </c>
      <c r="N44" s="31">
        <v>0</v>
      </c>
      <c r="O44" s="31">
        <v>61.2</v>
      </c>
      <c r="P44" s="31">
        <v>38.799999999999997</v>
      </c>
      <c r="Q44" s="31">
        <v>50.9</v>
      </c>
      <c r="R44" s="31">
        <v>49.1</v>
      </c>
      <c r="S44" s="31">
        <v>58.2</v>
      </c>
      <c r="T44" s="31">
        <v>41.8</v>
      </c>
      <c r="U44" s="31">
        <v>61.8</v>
      </c>
      <c r="V44" s="31">
        <v>38.200000000000003</v>
      </c>
      <c r="W44" t="s">
        <v>113</v>
      </c>
      <c r="Y44" t="s">
        <v>23</v>
      </c>
      <c r="Z44" t="s">
        <v>112</v>
      </c>
      <c r="AA44" t="b">
        <v>0</v>
      </c>
      <c r="AK44">
        <f t="shared" si="0"/>
        <v>5.5</v>
      </c>
      <c r="AL44">
        <f t="shared" si="12"/>
        <v>5.5000439999999999</v>
      </c>
      <c r="AM44">
        <f t="shared" si="1"/>
        <v>19.500174999999999</v>
      </c>
      <c r="AN44" t="str">
        <f t="shared" si="2"/>
        <v>Lancashire County Council</v>
      </c>
      <c r="AO44">
        <f t="shared" si="3"/>
        <v>19.5</v>
      </c>
      <c r="AQ44">
        <f>SUM($AU$2:AU44)</f>
        <v>43</v>
      </c>
      <c r="AR44" t="str">
        <f t="shared" si="13"/>
        <v>Lancashire County Council</v>
      </c>
      <c r="AS44">
        <f t="shared" si="4"/>
        <v>19.5</v>
      </c>
      <c r="AT44">
        <f t="shared" si="5"/>
        <v>0</v>
      </c>
      <c r="AU44">
        <f t="shared" si="6"/>
        <v>1</v>
      </c>
      <c r="AX44" t="str">
        <f t="shared" si="7"/>
        <v>Lancashire County Council</v>
      </c>
      <c r="AY44">
        <f t="shared" si="8"/>
        <v>19.5</v>
      </c>
      <c r="AZ44">
        <f t="shared" si="9"/>
        <v>0</v>
      </c>
      <c r="BB44" t="str">
        <f t="shared" si="14"/>
        <v>Lancashire County Council</v>
      </c>
      <c r="BC44">
        <f t="shared" si="15"/>
        <v>19.5</v>
      </c>
      <c r="BD44" s="31">
        <f>IFERROR(BC44-VLOOKUP(BB44,Data_2018!$C$2:$V$394,$AE$1+6,FALSE),"")</f>
        <v>-0.80000000000000071</v>
      </c>
      <c r="BE44" s="43" t="str">
        <f t="shared" si="16"/>
        <v>i</v>
      </c>
      <c r="BL44" s="31" t="str">
        <f t="shared" si="17"/>
        <v>Lancashire County Council</v>
      </c>
      <c r="BM44" s="31">
        <f t="shared" si="18"/>
        <v>-0.80000000000000071</v>
      </c>
      <c r="BN44" s="31">
        <f t="shared" si="19"/>
        <v>-0.7999956000000007</v>
      </c>
      <c r="BO44" s="31">
        <f t="shared" si="20"/>
        <v>5.6000325999999996</v>
      </c>
      <c r="BP44" s="31" t="str">
        <f t="shared" si="21"/>
        <v>Newark &amp; Sherwood District Council</v>
      </c>
      <c r="BQ44" s="31">
        <f t="shared" si="22"/>
        <v>5.6</v>
      </c>
      <c r="BR44" s="31">
        <f t="shared" si="23"/>
        <v>5.6</v>
      </c>
      <c r="BS44" s="31">
        <f t="shared" si="24"/>
        <v>0</v>
      </c>
    </row>
    <row r="45" spans="1:71" ht="14.25" customHeight="1" x14ac:dyDescent="0.25">
      <c r="A45" s="8">
        <f>--((B45+Data_2018!B45)=2)</f>
        <v>1</v>
      </c>
      <c r="B45" s="8">
        <f t="shared" si="10"/>
        <v>1</v>
      </c>
      <c r="C45" t="s">
        <v>114</v>
      </c>
      <c r="D45">
        <v>1</v>
      </c>
      <c r="E45" t="s">
        <v>737</v>
      </c>
      <c r="F45" s="31">
        <f t="shared" si="11"/>
        <v>1</v>
      </c>
      <c r="G45" s="31">
        <v>0</v>
      </c>
      <c r="H45" s="31" t="s">
        <v>34</v>
      </c>
      <c r="I45" s="31">
        <v>7.1</v>
      </c>
      <c r="J45" s="31">
        <v>5.2</v>
      </c>
      <c r="K45" s="31">
        <v>0</v>
      </c>
      <c r="L45" s="31">
        <v>0</v>
      </c>
      <c r="M45" s="31">
        <v>0</v>
      </c>
      <c r="N45" s="31">
        <v>0</v>
      </c>
      <c r="O45" s="31">
        <v>16.7</v>
      </c>
      <c r="P45" s="31">
        <v>83.3</v>
      </c>
      <c r="Q45" s="31">
        <v>40.1</v>
      </c>
      <c r="R45" s="31">
        <v>59.9</v>
      </c>
      <c r="S45" s="31">
        <v>30.7</v>
      </c>
      <c r="T45" s="31">
        <v>69.3</v>
      </c>
      <c r="U45" s="31">
        <v>32.700000000000003</v>
      </c>
      <c r="V45" s="31">
        <v>67.3</v>
      </c>
      <c r="W45" t="s">
        <v>115</v>
      </c>
      <c r="Y45" t="s">
        <v>25</v>
      </c>
      <c r="Z45" t="s">
        <v>114</v>
      </c>
      <c r="AA45" t="b">
        <v>0</v>
      </c>
      <c r="AK45">
        <f t="shared" si="0"/>
        <v>5.2</v>
      </c>
      <c r="AL45">
        <f t="shared" si="12"/>
        <v>5.2000450000000003</v>
      </c>
      <c r="AM45">
        <f t="shared" si="1"/>
        <v>19.300366</v>
      </c>
      <c r="AN45" t="str">
        <f t="shared" si="2"/>
        <v>Wellingborough Borough Council</v>
      </c>
      <c r="AO45">
        <f t="shared" si="3"/>
        <v>19.3</v>
      </c>
      <c r="AQ45">
        <f>SUM($AU$2:AU45)</f>
        <v>44</v>
      </c>
      <c r="AR45" t="str">
        <f t="shared" si="13"/>
        <v>Wellingborough Borough Council</v>
      </c>
      <c r="AS45">
        <f t="shared" si="4"/>
        <v>19.3</v>
      </c>
      <c r="AT45">
        <f t="shared" si="5"/>
        <v>0</v>
      </c>
      <c r="AU45">
        <f t="shared" si="6"/>
        <v>1</v>
      </c>
      <c r="AX45" t="str">
        <f t="shared" si="7"/>
        <v>Wellingborough Borough Council</v>
      </c>
      <c r="AY45">
        <f t="shared" si="8"/>
        <v>19.3</v>
      </c>
      <c r="AZ45">
        <f t="shared" si="9"/>
        <v>0</v>
      </c>
      <c r="BB45" t="str">
        <f t="shared" si="14"/>
        <v>Wellingborough Borough Council</v>
      </c>
      <c r="BC45">
        <f t="shared" si="15"/>
        <v>19.3</v>
      </c>
      <c r="BD45" s="31">
        <f>IFERROR(BC45-VLOOKUP(BB45,Data_2018!$C$2:$V$394,$AE$1+6,FALSE),"")</f>
        <v>1.6999999999999993</v>
      </c>
      <c r="BE45" s="43" t="str">
        <f t="shared" si="16"/>
        <v>h</v>
      </c>
      <c r="BL45" s="31" t="str">
        <f t="shared" si="17"/>
        <v>Wellingborough Borough Council</v>
      </c>
      <c r="BM45" s="31">
        <f t="shared" si="18"/>
        <v>1.6999999999999993</v>
      </c>
      <c r="BN45" s="31">
        <f t="shared" si="19"/>
        <v>1.7000044999999993</v>
      </c>
      <c r="BO45" s="31">
        <f t="shared" si="20"/>
        <v>5.40001</v>
      </c>
      <c r="BP45" s="31" t="str">
        <f t="shared" si="21"/>
        <v>Devon &amp; Somerset Fire &amp; Rescue Service</v>
      </c>
      <c r="BQ45" s="31">
        <f t="shared" si="22"/>
        <v>5.4</v>
      </c>
      <c r="BR45" s="31">
        <f t="shared" si="23"/>
        <v>5.4</v>
      </c>
      <c r="BS45" s="31">
        <f t="shared" si="24"/>
        <v>0</v>
      </c>
    </row>
    <row r="46" spans="1:71" ht="14.25" customHeight="1" x14ac:dyDescent="0.25">
      <c r="A46" s="8">
        <f>--((B46+Data_2018!B46)=2)</f>
        <v>1</v>
      </c>
      <c r="B46" s="8">
        <f t="shared" si="10"/>
        <v>1</v>
      </c>
      <c r="C46" t="s">
        <v>116</v>
      </c>
      <c r="D46">
        <v>1</v>
      </c>
      <c r="E46" t="s">
        <v>737</v>
      </c>
      <c r="F46" s="31">
        <f t="shared" si="11"/>
        <v>1</v>
      </c>
      <c r="G46" s="31">
        <v>0</v>
      </c>
      <c r="H46" s="31" t="s">
        <v>34</v>
      </c>
      <c r="I46" s="31">
        <v>2.9</v>
      </c>
      <c r="J46" s="31">
        <v>-0.1</v>
      </c>
      <c r="K46" s="31">
        <v>25</v>
      </c>
      <c r="L46" s="31">
        <v>33</v>
      </c>
      <c r="M46" s="31">
        <v>1.1000000000000001</v>
      </c>
      <c r="N46" s="31">
        <v>2.8</v>
      </c>
      <c r="O46" s="31">
        <v>40</v>
      </c>
      <c r="P46" s="31">
        <v>60</v>
      </c>
      <c r="Q46" s="31">
        <v>30</v>
      </c>
      <c r="R46" s="31">
        <v>70</v>
      </c>
      <c r="S46" s="31">
        <v>30</v>
      </c>
      <c r="T46" s="31">
        <v>70</v>
      </c>
      <c r="U46" s="31">
        <v>39</v>
      </c>
      <c r="V46" s="31">
        <v>61</v>
      </c>
      <c r="W46" t="s">
        <v>117</v>
      </c>
      <c r="Y46" t="s">
        <v>25</v>
      </c>
      <c r="Z46" t="s">
        <v>116</v>
      </c>
      <c r="AA46" t="b">
        <v>0</v>
      </c>
      <c r="AK46">
        <f t="shared" si="0"/>
        <v>-0.1</v>
      </c>
      <c r="AL46">
        <f t="shared" si="12"/>
        <v>-9.9954000000000001E-2</v>
      </c>
      <c r="AM46">
        <f t="shared" si="1"/>
        <v>19.100319000000002</v>
      </c>
      <c r="AN46" t="str">
        <f t="shared" si="2"/>
        <v>Staffordshire Police Headquarters</v>
      </c>
      <c r="AO46">
        <f t="shared" si="3"/>
        <v>19.100000000000001</v>
      </c>
      <c r="AQ46">
        <f>SUM($AU$2:AU46)</f>
        <v>45</v>
      </c>
      <c r="AR46" t="str">
        <f t="shared" si="13"/>
        <v>Staffordshire Police Headquarters</v>
      </c>
      <c r="AS46">
        <f t="shared" si="4"/>
        <v>19.100000000000001</v>
      </c>
      <c r="AT46">
        <f t="shared" si="5"/>
        <v>0</v>
      </c>
      <c r="AU46">
        <f t="shared" si="6"/>
        <v>1</v>
      </c>
      <c r="AX46" t="str">
        <f t="shared" si="7"/>
        <v>Staffordshire Police Headquarters</v>
      </c>
      <c r="AY46">
        <f t="shared" si="8"/>
        <v>19.100000000000001</v>
      </c>
      <c r="AZ46">
        <f t="shared" si="9"/>
        <v>0</v>
      </c>
      <c r="BB46" t="str">
        <f t="shared" si="14"/>
        <v>Staffordshire Police Headquarters</v>
      </c>
      <c r="BC46">
        <f t="shared" si="15"/>
        <v>19.100000000000001</v>
      </c>
      <c r="BD46" s="31">
        <f>IFERROR(BC46-VLOOKUP(BB46,Data_2018!$C$2:$V$394,$AE$1+6,FALSE),"")</f>
        <v>1.2000000000000028</v>
      </c>
      <c r="BE46" s="43" t="str">
        <f t="shared" si="16"/>
        <v>h</v>
      </c>
      <c r="BL46" s="31" t="str">
        <f t="shared" si="17"/>
        <v>Staffordshire Police Headquarters</v>
      </c>
      <c r="BM46" s="31">
        <f t="shared" si="18"/>
        <v>1.2000000000000028</v>
      </c>
      <c r="BN46" s="31">
        <f t="shared" si="19"/>
        <v>1.2000046000000029</v>
      </c>
      <c r="BO46" s="31">
        <f t="shared" si="20"/>
        <v>5.2000324000000004</v>
      </c>
      <c r="BP46" s="31" t="str">
        <f t="shared" si="21"/>
        <v>Wigan Metropolitan Borough Council</v>
      </c>
      <c r="BQ46" s="31">
        <f t="shared" si="22"/>
        <v>5.2</v>
      </c>
      <c r="BR46" s="31">
        <f t="shared" si="23"/>
        <v>5.2</v>
      </c>
      <c r="BS46" s="31">
        <f t="shared" si="24"/>
        <v>0</v>
      </c>
    </row>
    <row r="47" spans="1:71" ht="14.25" customHeight="1" x14ac:dyDescent="0.25">
      <c r="A47" s="8">
        <f>--((B47+Data_2018!B47)=2)</f>
        <v>1</v>
      </c>
      <c r="B47" s="8">
        <f t="shared" si="10"/>
        <v>1</v>
      </c>
      <c r="C47" t="s">
        <v>118</v>
      </c>
      <c r="D47">
        <v>1</v>
      </c>
      <c r="E47" t="s">
        <v>736</v>
      </c>
      <c r="F47" s="31">
        <f t="shared" si="11"/>
        <v>1</v>
      </c>
      <c r="G47" s="31">
        <v>0</v>
      </c>
      <c r="H47" s="31" t="s">
        <v>34</v>
      </c>
      <c r="I47" s="31">
        <v>3.2</v>
      </c>
      <c r="J47" s="31">
        <v>5.9</v>
      </c>
      <c r="K47" s="31">
        <v>0</v>
      </c>
      <c r="L47" s="31">
        <v>0</v>
      </c>
      <c r="M47" s="31">
        <v>0</v>
      </c>
      <c r="N47" s="31">
        <v>0</v>
      </c>
      <c r="O47" s="31">
        <v>41</v>
      </c>
      <c r="P47" s="31">
        <v>59</v>
      </c>
      <c r="Q47" s="31">
        <v>49</v>
      </c>
      <c r="R47" s="31">
        <v>51</v>
      </c>
      <c r="S47" s="31">
        <v>53</v>
      </c>
      <c r="T47" s="31">
        <v>47</v>
      </c>
      <c r="U47" s="31">
        <v>51</v>
      </c>
      <c r="V47" s="31">
        <v>49</v>
      </c>
      <c r="Y47" t="s">
        <v>22</v>
      </c>
      <c r="Z47" t="s">
        <v>118</v>
      </c>
      <c r="AA47" t="b">
        <v>0</v>
      </c>
      <c r="AK47">
        <f t="shared" si="0"/>
        <v>5.9</v>
      </c>
      <c r="AL47">
        <f t="shared" si="12"/>
        <v>5.9000470000000007</v>
      </c>
      <c r="AM47">
        <f t="shared" si="1"/>
        <v>19.100076000000001</v>
      </c>
      <c r="AN47" t="str">
        <f t="shared" si="2"/>
        <v>Corby Borough Council</v>
      </c>
      <c r="AO47">
        <f t="shared" si="3"/>
        <v>19.100000000000001</v>
      </c>
      <c r="AQ47">
        <f>SUM($AU$2:AU47)</f>
        <v>46</v>
      </c>
      <c r="AR47" t="str">
        <f t="shared" si="13"/>
        <v>Corby Borough Council</v>
      </c>
      <c r="AS47">
        <f t="shared" si="4"/>
        <v>19.100000000000001</v>
      </c>
      <c r="AT47">
        <f t="shared" si="5"/>
        <v>0</v>
      </c>
      <c r="AU47">
        <f t="shared" si="6"/>
        <v>1</v>
      </c>
      <c r="AX47" t="str">
        <f t="shared" si="7"/>
        <v>Corby Borough Council</v>
      </c>
      <c r="AY47">
        <f t="shared" si="8"/>
        <v>19.100000000000001</v>
      </c>
      <c r="AZ47">
        <f t="shared" si="9"/>
        <v>0</v>
      </c>
      <c r="BB47" t="str">
        <f t="shared" si="14"/>
        <v>Corby Borough Council</v>
      </c>
      <c r="BC47">
        <f t="shared" si="15"/>
        <v>19.100000000000001</v>
      </c>
      <c r="BD47" s="31">
        <f>IFERROR(BC47-VLOOKUP(BB47,Data_2018!$C$2:$V$394,$AE$1+6,FALSE),"")</f>
        <v>7.9000000000000021</v>
      </c>
      <c r="BE47" s="43" t="str">
        <f t="shared" si="16"/>
        <v>h</v>
      </c>
      <c r="BL47" s="31" t="str">
        <f t="shared" si="17"/>
        <v>Corby Borough Council</v>
      </c>
      <c r="BM47" s="31">
        <f t="shared" si="18"/>
        <v>7.9000000000000021</v>
      </c>
      <c r="BN47" s="31">
        <f t="shared" si="19"/>
        <v>7.900004700000002</v>
      </c>
      <c r="BO47" s="31">
        <f t="shared" si="20"/>
        <v>5.1000378999999976</v>
      </c>
      <c r="BP47" s="31" t="str">
        <f t="shared" si="21"/>
        <v>Broxbourne Borough Council</v>
      </c>
      <c r="BQ47" s="31">
        <f t="shared" si="22"/>
        <v>5.0999999999999979</v>
      </c>
      <c r="BR47" s="31">
        <f t="shared" si="23"/>
        <v>5.0999999999999979</v>
      </c>
      <c r="BS47" s="31">
        <f t="shared" si="24"/>
        <v>0</v>
      </c>
    </row>
    <row r="48" spans="1:71" ht="14.25" customHeight="1" x14ac:dyDescent="0.25">
      <c r="A48" s="8">
        <f>--((B48+Data_2018!B48)=2)</f>
        <v>1</v>
      </c>
      <c r="B48" s="8">
        <f t="shared" si="10"/>
        <v>1</v>
      </c>
      <c r="C48" t="s">
        <v>119</v>
      </c>
      <c r="D48">
        <v>1</v>
      </c>
      <c r="E48" t="s">
        <v>741</v>
      </c>
      <c r="F48" s="31">
        <f t="shared" si="11"/>
        <v>1</v>
      </c>
      <c r="G48" s="31">
        <v>0</v>
      </c>
      <c r="H48" s="31" t="s">
        <v>34</v>
      </c>
      <c r="I48" s="31">
        <v>13</v>
      </c>
      <c r="J48" s="31">
        <v>19</v>
      </c>
      <c r="K48" s="31">
        <v>0</v>
      </c>
      <c r="L48" s="31">
        <v>0</v>
      </c>
      <c r="M48" s="31">
        <v>0</v>
      </c>
      <c r="N48" s="31">
        <v>0</v>
      </c>
      <c r="O48" s="31">
        <v>14.5</v>
      </c>
      <c r="P48" s="31">
        <v>85.5</v>
      </c>
      <c r="Q48" s="31">
        <v>14.6</v>
      </c>
      <c r="R48" s="31">
        <v>85.4</v>
      </c>
      <c r="S48" s="31">
        <v>22.7</v>
      </c>
      <c r="T48" s="31">
        <v>77.3</v>
      </c>
      <c r="U48" s="31">
        <v>28.4</v>
      </c>
      <c r="V48" s="31">
        <v>71.599999999999994</v>
      </c>
      <c r="Y48" t="s">
        <v>24</v>
      </c>
      <c r="Z48" t="s">
        <v>119</v>
      </c>
      <c r="AA48" t="b">
        <v>0</v>
      </c>
      <c r="AK48">
        <f t="shared" si="0"/>
        <v>19</v>
      </c>
      <c r="AL48">
        <f t="shared" si="12"/>
        <v>19.000048</v>
      </c>
      <c r="AM48">
        <f t="shared" si="1"/>
        <v>19.000235</v>
      </c>
      <c r="AN48" t="str">
        <f t="shared" si="2"/>
        <v>North Wales Police</v>
      </c>
      <c r="AO48">
        <f t="shared" si="3"/>
        <v>19</v>
      </c>
      <c r="AQ48">
        <f>SUM($AU$2:AU48)</f>
        <v>47</v>
      </c>
      <c r="AR48" t="str">
        <f t="shared" si="13"/>
        <v>North Wales Police</v>
      </c>
      <c r="AS48">
        <f t="shared" si="4"/>
        <v>19</v>
      </c>
      <c r="AT48">
        <f t="shared" si="5"/>
        <v>0</v>
      </c>
      <c r="AU48">
        <f t="shared" si="6"/>
        <v>1</v>
      </c>
      <c r="AX48" t="str">
        <f t="shared" si="7"/>
        <v>North Wales Police</v>
      </c>
      <c r="AY48">
        <f t="shared" si="8"/>
        <v>19</v>
      </c>
      <c r="AZ48">
        <f t="shared" si="9"/>
        <v>0</v>
      </c>
      <c r="BB48" t="str">
        <f t="shared" si="14"/>
        <v>North Wales Police</v>
      </c>
      <c r="BC48">
        <f t="shared" si="15"/>
        <v>19</v>
      </c>
      <c r="BD48" s="31">
        <f>IFERROR(BC48-VLOOKUP(BB48,Data_2018!$C$2:$V$394,$AE$1+6,FALSE),"")</f>
        <v>1.6999999999999993</v>
      </c>
      <c r="BE48" s="43" t="str">
        <f t="shared" si="16"/>
        <v>h</v>
      </c>
      <c r="BL48" s="31" t="str">
        <f t="shared" si="17"/>
        <v>North Wales Police</v>
      </c>
      <c r="BM48" s="31">
        <f t="shared" si="18"/>
        <v>1.6999999999999993</v>
      </c>
      <c r="BN48" s="31">
        <f t="shared" si="19"/>
        <v>1.7000047999999992</v>
      </c>
      <c r="BO48" s="31">
        <f t="shared" si="20"/>
        <v>5.1000362999999993</v>
      </c>
      <c r="BP48" s="31" t="str">
        <f t="shared" si="21"/>
        <v>North Devon Council</v>
      </c>
      <c r="BQ48" s="31">
        <f t="shared" si="22"/>
        <v>5.0999999999999996</v>
      </c>
      <c r="BR48" s="31">
        <f t="shared" si="23"/>
        <v>5.0999999999999996</v>
      </c>
      <c r="BS48" s="31">
        <f t="shared" si="24"/>
        <v>0</v>
      </c>
    </row>
    <row r="49" spans="1:71" ht="14.25" customHeight="1" x14ac:dyDescent="0.25">
      <c r="A49" s="8">
        <f>--((B49+Data_2018!B49)=2)</f>
        <v>1</v>
      </c>
      <c r="B49" s="8">
        <f t="shared" si="10"/>
        <v>1</v>
      </c>
      <c r="C49" t="s">
        <v>120</v>
      </c>
      <c r="D49">
        <v>1</v>
      </c>
      <c r="E49" t="s">
        <v>740</v>
      </c>
      <c r="F49" s="31">
        <f t="shared" si="11"/>
        <v>1</v>
      </c>
      <c r="G49" s="31">
        <v>0</v>
      </c>
      <c r="H49" s="31">
        <v>1</v>
      </c>
      <c r="I49" s="31">
        <v>15.4</v>
      </c>
      <c r="J49" s="31">
        <v>11.3</v>
      </c>
      <c r="K49" s="31">
        <v>-3</v>
      </c>
      <c r="L49" s="31">
        <v>0</v>
      </c>
      <c r="M49" s="31">
        <v>57.5</v>
      </c>
      <c r="N49" s="31">
        <v>19.100000000000001</v>
      </c>
      <c r="O49" s="31">
        <v>66.7</v>
      </c>
      <c r="P49" s="31">
        <v>33.299999999999997</v>
      </c>
      <c r="Q49" s="31">
        <v>74</v>
      </c>
      <c r="R49" s="31">
        <v>26</v>
      </c>
      <c r="S49" s="31">
        <v>90.1</v>
      </c>
      <c r="T49" s="31">
        <v>9.9</v>
      </c>
      <c r="U49" s="31">
        <v>86.8</v>
      </c>
      <c r="V49" s="31">
        <v>13.2</v>
      </c>
      <c r="W49" t="s">
        <v>121</v>
      </c>
      <c r="Y49" t="s">
        <v>22</v>
      </c>
      <c r="Z49" t="s">
        <v>120</v>
      </c>
      <c r="AA49" t="b">
        <v>0</v>
      </c>
      <c r="AK49">
        <f t="shared" si="0"/>
        <v>11.3</v>
      </c>
      <c r="AL49">
        <f t="shared" si="12"/>
        <v>11.300049000000001</v>
      </c>
      <c r="AM49">
        <f t="shared" si="1"/>
        <v>19.000048</v>
      </c>
      <c r="AN49" t="str">
        <f t="shared" si="2"/>
        <v>Cambridgeshire County Council</v>
      </c>
      <c r="AO49">
        <f t="shared" si="3"/>
        <v>19</v>
      </c>
      <c r="AQ49">
        <f>SUM($AU$2:AU49)</f>
        <v>48</v>
      </c>
      <c r="AR49" t="str">
        <f t="shared" si="13"/>
        <v>Cambridgeshire County Council</v>
      </c>
      <c r="AS49">
        <f t="shared" si="4"/>
        <v>19</v>
      </c>
      <c r="AT49">
        <f t="shared" si="5"/>
        <v>0</v>
      </c>
      <c r="AU49">
        <f t="shared" si="6"/>
        <v>1</v>
      </c>
      <c r="AX49" t="str">
        <f t="shared" si="7"/>
        <v>Cambridgeshire County Council</v>
      </c>
      <c r="AY49">
        <f t="shared" si="8"/>
        <v>19</v>
      </c>
      <c r="AZ49">
        <f t="shared" si="9"/>
        <v>0</v>
      </c>
      <c r="BB49" t="str">
        <f t="shared" si="14"/>
        <v>Cambridgeshire County Council</v>
      </c>
      <c r="BC49">
        <f t="shared" si="15"/>
        <v>19</v>
      </c>
      <c r="BD49" s="31">
        <f>IFERROR(BC49-VLOOKUP(BB49,Data_2018!$C$2:$V$394,$AE$1+6,FALSE),"")</f>
        <v>1</v>
      </c>
      <c r="BE49" s="43" t="str">
        <f t="shared" si="16"/>
        <v>h</v>
      </c>
      <c r="BL49" s="31" t="str">
        <f t="shared" si="17"/>
        <v>Cambridgeshire County Council</v>
      </c>
      <c r="BM49" s="31">
        <f t="shared" si="18"/>
        <v>1</v>
      </c>
      <c r="BN49" s="31">
        <f t="shared" si="19"/>
        <v>1.0000049</v>
      </c>
      <c r="BO49" s="31">
        <f t="shared" si="20"/>
        <v>5.1000350999999995</v>
      </c>
      <c r="BP49" s="31" t="str">
        <f t="shared" si="21"/>
        <v>Exeter City Council</v>
      </c>
      <c r="BQ49" s="31">
        <f t="shared" si="22"/>
        <v>5.0999999999999996</v>
      </c>
      <c r="BR49" s="31">
        <f t="shared" si="23"/>
        <v>5.0999999999999996</v>
      </c>
      <c r="BS49" s="31">
        <f t="shared" si="24"/>
        <v>0</v>
      </c>
    </row>
    <row r="50" spans="1:71" ht="14.25" customHeight="1" x14ac:dyDescent="0.25">
      <c r="A50" s="8">
        <f>--((B50+Data_2018!B50)=2)</f>
        <v>1</v>
      </c>
      <c r="B50" s="8">
        <f t="shared" si="10"/>
        <v>1</v>
      </c>
      <c r="C50" t="s">
        <v>122</v>
      </c>
      <c r="D50">
        <v>1</v>
      </c>
      <c r="E50" t="s">
        <v>739</v>
      </c>
      <c r="F50" s="31">
        <f t="shared" si="11"/>
        <v>1</v>
      </c>
      <c r="G50" s="31">
        <v>0</v>
      </c>
      <c r="H50" s="31" t="s">
        <v>43</v>
      </c>
      <c r="I50" s="31">
        <v>9.6999999999999993</v>
      </c>
      <c r="J50" s="31">
        <v>14.1</v>
      </c>
      <c r="K50" s="31">
        <v>-119.2</v>
      </c>
      <c r="L50" s="31">
        <v>-900</v>
      </c>
      <c r="M50" s="31">
        <v>1.6</v>
      </c>
      <c r="N50" s="31">
        <v>1.1000000000000001</v>
      </c>
      <c r="O50" s="31">
        <v>46.1</v>
      </c>
      <c r="P50" s="31">
        <v>53.9</v>
      </c>
      <c r="Q50" s="31">
        <v>44.5</v>
      </c>
      <c r="R50" s="31">
        <v>55.5</v>
      </c>
      <c r="S50" s="31">
        <v>63.5</v>
      </c>
      <c r="T50" s="31">
        <v>36.5</v>
      </c>
      <c r="U50" s="31">
        <v>70.900000000000006</v>
      </c>
      <c r="V50" s="31">
        <v>29.1</v>
      </c>
      <c r="W50" t="s">
        <v>123</v>
      </c>
      <c r="Y50" t="s">
        <v>25</v>
      </c>
      <c r="Z50" t="s">
        <v>122</v>
      </c>
      <c r="AA50" t="b">
        <v>0</v>
      </c>
      <c r="AK50">
        <f t="shared" si="0"/>
        <v>14.1</v>
      </c>
      <c r="AL50">
        <f t="shared" si="12"/>
        <v>14.10005</v>
      </c>
      <c r="AM50">
        <f t="shared" si="1"/>
        <v>18.500333999999999</v>
      </c>
      <c r="AN50" t="str">
        <f t="shared" si="2"/>
        <v>Swale Borough Council</v>
      </c>
      <c r="AO50">
        <f t="shared" si="3"/>
        <v>18.5</v>
      </c>
      <c r="AQ50">
        <f>SUM($AU$2:AU50)</f>
        <v>49</v>
      </c>
      <c r="AR50" t="str">
        <f t="shared" si="13"/>
        <v>Swale Borough Council</v>
      </c>
      <c r="AS50">
        <f t="shared" si="4"/>
        <v>18.5</v>
      </c>
      <c r="AT50">
        <f t="shared" si="5"/>
        <v>0</v>
      </c>
      <c r="AU50">
        <f t="shared" si="6"/>
        <v>1</v>
      </c>
      <c r="AX50" t="str">
        <f t="shared" si="7"/>
        <v>Swale Borough Council</v>
      </c>
      <c r="AY50">
        <f t="shared" si="8"/>
        <v>18.5</v>
      </c>
      <c r="AZ50">
        <f t="shared" si="9"/>
        <v>0</v>
      </c>
      <c r="BB50" t="str">
        <f t="shared" si="14"/>
        <v>Swale Borough Council</v>
      </c>
      <c r="BC50">
        <f t="shared" si="15"/>
        <v>18.5</v>
      </c>
      <c r="BD50" s="31">
        <f>IFERROR(BC50-VLOOKUP(BB50,Data_2018!$C$2:$V$394,$AE$1+6,FALSE),"")</f>
        <v>-2.5</v>
      </c>
      <c r="BE50" s="43" t="str">
        <f t="shared" si="16"/>
        <v>i</v>
      </c>
      <c r="BL50" s="31" t="str">
        <f t="shared" si="17"/>
        <v>Swale Borough Council</v>
      </c>
      <c r="BM50" s="31">
        <f t="shared" si="18"/>
        <v>-2.5</v>
      </c>
      <c r="BN50" s="31">
        <f t="shared" si="19"/>
        <v>-2.4999950000000002</v>
      </c>
      <c r="BO50" s="31">
        <f t="shared" si="20"/>
        <v>5.1000013000000015</v>
      </c>
      <c r="BP50" s="31" t="str">
        <f t="shared" si="21"/>
        <v>South Yorkshire Police</v>
      </c>
      <c r="BQ50" s="31">
        <f t="shared" si="22"/>
        <v>5.1000000000000014</v>
      </c>
      <c r="BR50" s="31">
        <f t="shared" si="23"/>
        <v>5.1000000000000014</v>
      </c>
      <c r="BS50" s="31">
        <f t="shared" si="24"/>
        <v>0</v>
      </c>
    </row>
    <row r="51" spans="1:71" ht="14.25" customHeight="1" x14ac:dyDescent="0.25">
      <c r="A51" s="8">
        <f>--((B51+Data_2018!B51)=2)</f>
        <v>1</v>
      </c>
      <c r="B51" s="8">
        <f t="shared" si="10"/>
        <v>1</v>
      </c>
      <c r="C51" t="s">
        <v>124</v>
      </c>
      <c r="D51">
        <v>1</v>
      </c>
      <c r="E51" t="s">
        <v>736</v>
      </c>
      <c r="F51" s="31">
        <f t="shared" si="11"/>
        <v>1</v>
      </c>
      <c r="G51" s="31">
        <v>0</v>
      </c>
      <c r="H51" s="31" t="s">
        <v>34</v>
      </c>
      <c r="I51" s="31">
        <v>14.8</v>
      </c>
      <c r="J51" s="31">
        <v>26.4</v>
      </c>
      <c r="K51" s="31">
        <v>0</v>
      </c>
      <c r="L51" s="31">
        <v>0</v>
      </c>
      <c r="M51" s="31">
        <v>0</v>
      </c>
      <c r="N51" s="31">
        <v>0</v>
      </c>
      <c r="O51" s="31">
        <v>32.1</v>
      </c>
      <c r="P51" s="31">
        <v>67.900000000000006</v>
      </c>
      <c r="Q51" s="31">
        <v>26.8</v>
      </c>
      <c r="R51" s="31">
        <v>73.2</v>
      </c>
      <c r="S51" s="31">
        <v>48.6</v>
      </c>
      <c r="T51" s="31">
        <v>51.4</v>
      </c>
      <c r="U51" s="31">
        <v>57.1</v>
      </c>
      <c r="V51" s="31">
        <v>42.9</v>
      </c>
      <c r="W51" t="s">
        <v>125</v>
      </c>
      <c r="Y51" t="s">
        <v>23</v>
      </c>
      <c r="Z51" t="s">
        <v>124</v>
      </c>
      <c r="AA51" t="b">
        <v>0</v>
      </c>
      <c r="AK51">
        <f t="shared" si="0"/>
        <v>26.4</v>
      </c>
      <c r="AL51">
        <f t="shared" si="12"/>
        <v>26.400050999999998</v>
      </c>
      <c r="AM51">
        <f t="shared" si="1"/>
        <v>18.300288000000002</v>
      </c>
      <c r="AN51" t="str">
        <f t="shared" si="2"/>
        <v>Shropshire Council</v>
      </c>
      <c r="AO51">
        <f t="shared" si="3"/>
        <v>18.3</v>
      </c>
      <c r="AQ51">
        <f>SUM($AU$2:AU51)</f>
        <v>50</v>
      </c>
      <c r="AR51" t="str">
        <f t="shared" si="13"/>
        <v>Shropshire Council</v>
      </c>
      <c r="AS51">
        <f t="shared" si="4"/>
        <v>18.3</v>
      </c>
      <c r="AT51">
        <f t="shared" si="5"/>
        <v>0</v>
      </c>
      <c r="AU51">
        <f t="shared" si="6"/>
        <v>1</v>
      </c>
      <c r="AX51" t="str">
        <f t="shared" si="7"/>
        <v>Shropshire Council</v>
      </c>
      <c r="AY51">
        <f t="shared" si="8"/>
        <v>18.3</v>
      </c>
      <c r="AZ51">
        <f t="shared" si="9"/>
        <v>0</v>
      </c>
      <c r="BB51" t="str">
        <f t="shared" si="14"/>
        <v>Shropshire Council</v>
      </c>
      <c r="BC51">
        <f t="shared" si="15"/>
        <v>18.3</v>
      </c>
      <c r="BD51" s="31">
        <f>IFERROR(BC51-VLOOKUP(BB51,Data_2018!$C$2:$V$394,$AE$1+6,FALSE),"")</f>
        <v>-7.6999999999999993</v>
      </c>
      <c r="BE51" s="43" t="str">
        <f t="shared" si="16"/>
        <v>i</v>
      </c>
      <c r="BL51" s="31" t="str">
        <f t="shared" si="17"/>
        <v>Shropshire Council</v>
      </c>
      <c r="BM51" s="31">
        <f t="shared" si="18"/>
        <v>-7.6999999999999993</v>
      </c>
      <c r="BN51" s="31">
        <f t="shared" si="19"/>
        <v>-7.6999948999999992</v>
      </c>
      <c r="BO51" s="31">
        <f t="shared" si="20"/>
        <v>5.0000235000000002</v>
      </c>
      <c r="BP51" s="31" t="str">
        <f t="shared" si="21"/>
        <v>Borough of Poole</v>
      </c>
      <c r="BQ51" s="31">
        <f t="shared" si="22"/>
        <v>5</v>
      </c>
      <c r="BR51" s="31">
        <f t="shared" si="23"/>
        <v>5</v>
      </c>
      <c r="BS51" s="31">
        <f t="shared" si="24"/>
        <v>0</v>
      </c>
    </row>
    <row r="52" spans="1:71" ht="14.25" customHeight="1" x14ac:dyDescent="0.25">
      <c r="A52" s="8">
        <f>--((B52+Data_2018!B52)=2)</f>
        <v>1</v>
      </c>
      <c r="B52" s="8">
        <f t="shared" si="10"/>
        <v>1</v>
      </c>
      <c r="C52" t="s">
        <v>126</v>
      </c>
      <c r="D52">
        <v>1</v>
      </c>
      <c r="E52" t="s">
        <v>736</v>
      </c>
      <c r="F52" s="31">
        <f t="shared" si="11"/>
        <v>1</v>
      </c>
      <c r="G52" s="31">
        <v>0</v>
      </c>
      <c r="H52" s="31" t="s">
        <v>34</v>
      </c>
      <c r="I52" s="31">
        <v>7.5</v>
      </c>
      <c r="J52" s="31">
        <v>10.9</v>
      </c>
      <c r="K52" s="31">
        <v>0</v>
      </c>
      <c r="L52" s="31">
        <v>0</v>
      </c>
      <c r="M52" s="31">
        <v>0</v>
      </c>
      <c r="N52" s="31">
        <v>0</v>
      </c>
      <c r="O52" s="31">
        <v>47.5</v>
      </c>
      <c r="P52" s="31">
        <v>52.5</v>
      </c>
      <c r="Q52" s="31">
        <v>37.200000000000003</v>
      </c>
      <c r="R52" s="31">
        <v>62.8</v>
      </c>
      <c r="S52" s="31">
        <v>43.1</v>
      </c>
      <c r="T52" s="31">
        <v>56.9</v>
      </c>
      <c r="U52" s="31">
        <v>52.9</v>
      </c>
      <c r="V52" s="31">
        <v>47.1</v>
      </c>
      <c r="W52" t="s">
        <v>127</v>
      </c>
      <c r="Y52" t="s">
        <v>22</v>
      </c>
      <c r="Z52" t="s">
        <v>126</v>
      </c>
      <c r="AA52" t="b">
        <v>0</v>
      </c>
      <c r="AK52">
        <f t="shared" si="0"/>
        <v>10.9</v>
      </c>
      <c r="AL52">
        <f t="shared" si="12"/>
        <v>10.900052000000001</v>
      </c>
      <c r="AM52">
        <f t="shared" si="1"/>
        <v>18.100326000000003</v>
      </c>
      <c r="AN52" t="str">
        <f t="shared" si="2"/>
        <v>Suffolk Coastal District Council and Waveney District Counci</v>
      </c>
      <c r="AO52">
        <f t="shared" si="3"/>
        <v>18.100000000000001</v>
      </c>
      <c r="AQ52">
        <f>SUM($AU$2:AU52)</f>
        <v>51</v>
      </c>
      <c r="AR52" t="str">
        <f t="shared" si="13"/>
        <v>Suffolk Coastal District Council and Waveney District Counci</v>
      </c>
      <c r="AS52">
        <f t="shared" si="4"/>
        <v>18.100000000000001</v>
      </c>
      <c r="AT52">
        <f t="shared" si="5"/>
        <v>0</v>
      </c>
      <c r="AU52">
        <f t="shared" si="6"/>
        <v>1</v>
      </c>
      <c r="AX52" t="str">
        <f t="shared" si="7"/>
        <v>Suffolk Coastal District Council and Waveney District Counci</v>
      </c>
      <c r="AY52">
        <f t="shared" si="8"/>
        <v>18.100000000000001</v>
      </c>
      <c r="AZ52">
        <f t="shared" si="9"/>
        <v>0</v>
      </c>
      <c r="BB52" t="str">
        <f t="shared" si="14"/>
        <v>Suffolk Coastal District Council and Waveney District Counci</v>
      </c>
      <c r="BC52">
        <f t="shared" si="15"/>
        <v>18.100000000000001</v>
      </c>
      <c r="BD52" s="31">
        <f>IFERROR(BC52-VLOOKUP(BB52,Data_2018!$C$2:$V$394,$AE$1+6,FALSE),"")</f>
        <v>-0.39999999999999858</v>
      </c>
      <c r="BE52" s="43" t="str">
        <f t="shared" si="16"/>
        <v>i</v>
      </c>
      <c r="BL52" s="31" t="str">
        <f t="shared" si="17"/>
        <v>Suffolk Coastal District Council and Waveney District Counci</v>
      </c>
      <c r="BM52" s="31">
        <f t="shared" si="18"/>
        <v>-0.39999999999999858</v>
      </c>
      <c r="BN52" s="31">
        <f t="shared" si="19"/>
        <v>-0.3999947999999986</v>
      </c>
      <c r="BO52" s="31">
        <f t="shared" si="20"/>
        <v>5.0000062999999999</v>
      </c>
      <c r="BP52" s="31" t="str">
        <f t="shared" si="21"/>
        <v>Surrey Police</v>
      </c>
      <c r="BQ52" s="31">
        <f t="shared" si="22"/>
        <v>5</v>
      </c>
      <c r="BR52" s="31">
        <f t="shared" si="23"/>
        <v>5</v>
      </c>
      <c r="BS52" s="31">
        <f t="shared" si="24"/>
        <v>0</v>
      </c>
    </row>
    <row r="53" spans="1:71" ht="14.25" customHeight="1" x14ac:dyDescent="0.25">
      <c r="A53" s="8">
        <f>--((B53+Data_2018!B53)=2)</f>
        <v>1</v>
      </c>
      <c r="B53" s="8">
        <f t="shared" si="10"/>
        <v>1</v>
      </c>
      <c r="C53" t="s">
        <v>128</v>
      </c>
      <c r="D53">
        <v>1</v>
      </c>
      <c r="E53" t="s">
        <v>736</v>
      </c>
      <c r="F53" s="31">
        <f t="shared" si="11"/>
        <v>1</v>
      </c>
      <c r="G53" s="31">
        <v>0</v>
      </c>
      <c r="H53" s="31" t="s">
        <v>34</v>
      </c>
      <c r="I53" s="31">
        <v>3.7</v>
      </c>
      <c r="J53" s="31">
        <v>-3.2</v>
      </c>
      <c r="K53" s="31">
        <v>0</v>
      </c>
      <c r="L53" s="31">
        <v>0</v>
      </c>
      <c r="M53" s="31">
        <v>0</v>
      </c>
      <c r="N53" s="31">
        <v>0</v>
      </c>
      <c r="O53" s="31">
        <v>56.8</v>
      </c>
      <c r="P53" s="31">
        <v>43.2</v>
      </c>
      <c r="Q53" s="31">
        <v>50.4</v>
      </c>
      <c r="R53" s="31">
        <v>49.6</v>
      </c>
      <c r="S53" s="31">
        <v>34.200000000000003</v>
      </c>
      <c r="T53" s="31">
        <v>65.8</v>
      </c>
      <c r="U53" s="31">
        <v>53.2</v>
      </c>
      <c r="V53" s="31">
        <v>46.8</v>
      </c>
      <c r="W53" t="s">
        <v>129</v>
      </c>
      <c r="Y53" t="s">
        <v>23</v>
      </c>
      <c r="Z53" t="s">
        <v>128</v>
      </c>
      <c r="AA53" t="b">
        <v>0</v>
      </c>
      <c r="AK53">
        <f t="shared" si="0"/>
        <v>-3.2</v>
      </c>
      <c r="AL53">
        <f t="shared" si="12"/>
        <v>-3.1999470000000003</v>
      </c>
      <c r="AM53">
        <f t="shared" si="1"/>
        <v>18.100055000000001</v>
      </c>
      <c r="AN53" t="str">
        <f t="shared" si="2"/>
        <v>Central Bedfordshire Council</v>
      </c>
      <c r="AO53">
        <f t="shared" si="3"/>
        <v>18.100000000000001</v>
      </c>
      <c r="AQ53">
        <f>SUM($AU$2:AU53)</f>
        <v>52</v>
      </c>
      <c r="AR53" t="str">
        <f t="shared" si="13"/>
        <v>Central Bedfordshire Council</v>
      </c>
      <c r="AS53">
        <f t="shared" si="4"/>
        <v>18.100000000000001</v>
      </c>
      <c r="AT53">
        <f t="shared" si="5"/>
        <v>0</v>
      </c>
      <c r="AU53">
        <f t="shared" si="6"/>
        <v>1</v>
      </c>
      <c r="AX53" t="str">
        <f t="shared" si="7"/>
        <v>Central Bedfordshire Council</v>
      </c>
      <c r="AY53">
        <f t="shared" si="8"/>
        <v>18.100000000000001</v>
      </c>
      <c r="AZ53">
        <f t="shared" si="9"/>
        <v>0</v>
      </c>
      <c r="BB53" t="str">
        <f t="shared" si="14"/>
        <v>Central Bedfordshire Council</v>
      </c>
      <c r="BC53">
        <f t="shared" si="15"/>
        <v>18.100000000000001</v>
      </c>
      <c r="BD53" s="31">
        <f>IFERROR(BC53-VLOOKUP(BB53,Data_2018!$C$2:$V$394,$AE$1+6,FALSE),"")</f>
        <v>-9.9999999999997868E-2</v>
      </c>
      <c r="BE53" s="43" t="str">
        <f t="shared" si="16"/>
        <v>i</v>
      </c>
      <c r="BL53" s="31" t="str">
        <f t="shared" si="17"/>
        <v>Central Bedfordshire Council</v>
      </c>
      <c r="BM53" s="31">
        <f t="shared" si="18"/>
        <v>-9.9999999999997868E-2</v>
      </c>
      <c r="BN53" s="31">
        <f t="shared" si="19"/>
        <v>-9.9994699999997869E-2</v>
      </c>
      <c r="BO53" s="31">
        <f t="shared" si="20"/>
        <v>4.9000323000000003</v>
      </c>
      <c r="BP53" s="31" t="str">
        <f t="shared" si="21"/>
        <v>Runnymede Borough Council</v>
      </c>
      <c r="BQ53" s="31">
        <f t="shared" si="22"/>
        <v>4.9000000000000004</v>
      </c>
      <c r="BR53" s="31">
        <f t="shared" si="23"/>
        <v>4.9000000000000004</v>
      </c>
      <c r="BS53" s="31">
        <f t="shared" si="24"/>
        <v>0</v>
      </c>
    </row>
    <row r="54" spans="1:71" ht="14.25" customHeight="1" x14ac:dyDescent="0.25">
      <c r="A54" s="8">
        <f>--((B54+Data_2018!B54)=2)</f>
        <v>1</v>
      </c>
      <c r="B54" s="8">
        <f t="shared" si="10"/>
        <v>1</v>
      </c>
      <c r="C54" t="s">
        <v>130</v>
      </c>
      <c r="D54">
        <v>1</v>
      </c>
      <c r="E54" t="s">
        <v>736</v>
      </c>
      <c r="F54" s="31">
        <f t="shared" si="11"/>
        <v>1</v>
      </c>
      <c r="G54" s="31">
        <v>0</v>
      </c>
      <c r="H54" s="31" t="s">
        <v>34</v>
      </c>
      <c r="I54" s="31">
        <v>7.4</v>
      </c>
      <c r="J54" s="31">
        <v>-9.6999999999999993</v>
      </c>
      <c r="K54" s="31">
        <v>0</v>
      </c>
      <c r="L54" s="31">
        <v>0</v>
      </c>
      <c r="M54" s="31">
        <v>0</v>
      </c>
      <c r="N54" s="31">
        <v>0</v>
      </c>
      <c r="O54" s="31">
        <v>39</v>
      </c>
      <c r="P54" s="31">
        <v>61</v>
      </c>
      <c r="Q54" s="31">
        <v>56.1</v>
      </c>
      <c r="R54" s="31">
        <v>43.9</v>
      </c>
      <c r="S54" s="31">
        <v>29.6</v>
      </c>
      <c r="T54" s="31">
        <v>70.400000000000006</v>
      </c>
      <c r="U54" s="31">
        <v>51.9</v>
      </c>
      <c r="V54" s="31">
        <v>48.1</v>
      </c>
      <c r="W54" t="s">
        <v>131</v>
      </c>
      <c r="Y54" t="s">
        <v>23</v>
      </c>
      <c r="Z54" t="s">
        <v>130</v>
      </c>
      <c r="AA54" t="b">
        <v>0</v>
      </c>
      <c r="AK54">
        <f t="shared" si="0"/>
        <v>-9.6999999999999993</v>
      </c>
      <c r="AL54">
        <f t="shared" si="12"/>
        <v>-9.6999459999999988</v>
      </c>
      <c r="AM54">
        <f t="shared" si="1"/>
        <v>18.100021000000002</v>
      </c>
      <c r="AN54" t="str">
        <f t="shared" si="2"/>
        <v>Bedfordshire Police</v>
      </c>
      <c r="AO54">
        <f t="shared" si="3"/>
        <v>18.100000000000001</v>
      </c>
      <c r="AQ54">
        <f>SUM($AU$2:AU54)</f>
        <v>53</v>
      </c>
      <c r="AR54" t="str">
        <f t="shared" si="13"/>
        <v>Bedfordshire Police</v>
      </c>
      <c r="AS54">
        <f t="shared" si="4"/>
        <v>18.100000000000001</v>
      </c>
      <c r="AT54">
        <f t="shared" si="5"/>
        <v>0</v>
      </c>
      <c r="AU54">
        <f t="shared" si="6"/>
        <v>1</v>
      </c>
      <c r="AX54" t="str">
        <f t="shared" si="7"/>
        <v>Bedfordshire Police</v>
      </c>
      <c r="AY54">
        <f t="shared" si="8"/>
        <v>18.100000000000001</v>
      </c>
      <c r="AZ54">
        <f t="shared" si="9"/>
        <v>0</v>
      </c>
      <c r="BB54" t="str">
        <f t="shared" si="14"/>
        <v>Bedfordshire Police</v>
      </c>
      <c r="BC54">
        <f t="shared" si="15"/>
        <v>18.100000000000001</v>
      </c>
      <c r="BD54" s="31">
        <f>IFERROR(BC54-VLOOKUP(BB54,Data_2018!$C$2:$V$394,$AE$1+6,FALSE),"")</f>
        <v>3.5000000000000018</v>
      </c>
      <c r="BE54" s="43" t="str">
        <f t="shared" si="16"/>
        <v>h</v>
      </c>
      <c r="BL54" s="31" t="str">
        <f t="shared" si="17"/>
        <v>Bedfordshire Police</v>
      </c>
      <c r="BM54" s="31">
        <f t="shared" si="18"/>
        <v>3.5000000000000018</v>
      </c>
      <c r="BN54" s="31">
        <f t="shared" si="19"/>
        <v>3.5000054000000018</v>
      </c>
      <c r="BO54" s="31">
        <f t="shared" si="20"/>
        <v>4.7000299000000005</v>
      </c>
      <c r="BP54" s="31" t="str">
        <f t="shared" si="21"/>
        <v>North Kesteven District Council</v>
      </c>
      <c r="BQ54" s="31">
        <f t="shared" si="22"/>
        <v>4.7</v>
      </c>
      <c r="BR54" s="31">
        <f t="shared" si="23"/>
        <v>4.7</v>
      </c>
      <c r="BS54" s="31">
        <f t="shared" si="24"/>
        <v>0</v>
      </c>
    </row>
    <row r="55" spans="1:71" ht="14.25" customHeight="1" x14ac:dyDescent="0.25">
      <c r="A55" s="8">
        <f>--((B55+Data_2018!B55)=2)</f>
        <v>1</v>
      </c>
      <c r="B55" s="8">
        <f t="shared" si="10"/>
        <v>1</v>
      </c>
      <c r="C55" t="s">
        <v>132</v>
      </c>
      <c r="D55">
        <v>1</v>
      </c>
      <c r="E55" t="s">
        <v>738</v>
      </c>
      <c r="F55" s="31">
        <f t="shared" si="11"/>
        <v>1</v>
      </c>
      <c r="G55" s="31">
        <v>0</v>
      </c>
      <c r="H55" s="31" t="s">
        <v>34</v>
      </c>
      <c r="I55" s="31">
        <v>15.8</v>
      </c>
      <c r="J55" s="31">
        <v>18.100000000000001</v>
      </c>
      <c r="K55" s="31">
        <v>0</v>
      </c>
      <c r="L55" s="31">
        <v>0</v>
      </c>
      <c r="M55" s="31">
        <v>0</v>
      </c>
      <c r="N55" s="31">
        <v>0</v>
      </c>
      <c r="O55" s="31">
        <v>20.100000000000001</v>
      </c>
      <c r="P55" s="31">
        <v>79.900000000000006</v>
      </c>
      <c r="Q55" s="31">
        <v>16.399999999999999</v>
      </c>
      <c r="R55" s="31">
        <v>83.6</v>
      </c>
      <c r="S55" s="31">
        <v>24.4</v>
      </c>
      <c r="T55" s="31">
        <v>75.599999999999994</v>
      </c>
      <c r="U55" s="31">
        <v>36.200000000000003</v>
      </c>
      <c r="V55" s="31">
        <v>63.8</v>
      </c>
      <c r="W55" t="s">
        <v>133</v>
      </c>
      <c r="Y55" t="s">
        <v>25</v>
      </c>
      <c r="Z55" t="s">
        <v>132</v>
      </c>
      <c r="AA55" t="b">
        <v>0</v>
      </c>
      <c r="AK55">
        <f t="shared" si="0"/>
        <v>18.100000000000001</v>
      </c>
      <c r="AL55">
        <f t="shared" si="12"/>
        <v>18.100055000000001</v>
      </c>
      <c r="AM55">
        <f t="shared" si="1"/>
        <v>18.000118000000001</v>
      </c>
      <c r="AN55" t="str">
        <f t="shared" si="2"/>
        <v>Epping Forest District Council</v>
      </c>
      <c r="AO55">
        <f t="shared" si="3"/>
        <v>18</v>
      </c>
      <c r="AQ55">
        <f>SUM($AU$2:AU55)</f>
        <v>54</v>
      </c>
      <c r="AR55" t="str">
        <f t="shared" si="13"/>
        <v>Epping Forest District Council</v>
      </c>
      <c r="AS55">
        <f t="shared" si="4"/>
        <v>18</v>
      </c>
      <c r="AT55">
        <f t="shared" si="5"/>
        <v>0</v>
      </c>
      <c r="AU55">
        <f t="shared" si="6"/>
        <v>1</v>
      </c>
      <c r="AX55" t="str">
        <f t="shared" si="7"/>
        <v>Epping Forest District Council</v>
      </c>
      <c r="AY55">
        <f t="shared" si="8"/>
        <v>18</v>
      </c>
      <c r="AZ55">
        <f t="shared" si="9"/>
        <v>0</v>
      </c>
      <c r="BB55" t="str">
        <f t="shared" si="14"/>
        <v>Epping Forest District Council</v>
      </c>
      <c r="BC55">
        <f t="shared" si="15"/>
        <v>18</v>
      </c>
      <c r="BD55" s="31">
        <f>IFERROR(BC55-VLOOKUP(BB55,Data_2018!$C$2:$V$394,$AE$1+6,FALSE),"")</f>
        <v>1.8000000000000007</v>
      </c>
      <c r="BE55" s="43" t="str">
        <f t="shared" si="16"/>
        <v>h</v>
      </c>
      <c r="BL55" s="31" t="str">
        <f t="shared" si="17"/>
        <v>Epping Forest District Council</v>
      </c>
      <c r="BM55" s="31">
        <f t="shared" si="18"/>
        <v>1.8000000000000007</v>
      </c>
      <c r="BN55" s="31">
        <f t="shared" si="19"/>
        <v>1.8000055000000008</v>
      </c>
      <c r="BO55" s="31">
        <f t="shared" si="20"/>
        <v>4.5000178999999996</v>
      </c>
      <c r="BP55" s="31" t="str">
        <f t="shared" si="21"/>
        <v>Southend-on-Sea Borough Council</v>
      </c>
      <c r="BQ55" s="31">
        <f t="shared" si="22"/>
        <v>4.5</v>
      </c>
      <c r="BR55" s="31">
        <f t="shared" si="23"/>
        <v>4.5</v>
      </c>
      <c r="BS55" s="31">
        <f t="shared" si="24"/>
        <v>0</v>
      </c>
    </row>
    <row r="56" spans="1:71" ht="14.25" customHeight="1" x14ac:dyDescent="0.25">
      <c r="A56" s="8">
        <f>--((B56+Data_2018!B56)=2)</f>
        <v>1</v>
      </c>
      <c r="B56" s="8">
        <f t="shared" si="10"/>
        <v>1</v>
      </c>
      <c r="C56" t="s">
        <v>134</v>
      </c>
      <c r="D56">
        <v>1</v>
      </c>
      <c r="E56" t="s">
        <v>736</v>
      </c>
      <c r="F56" s="31">
        <f t="shared" si="11"/>
        <v>1</v>
      </c>
      <c r="G56" s="31">
        <v>0</v>
      </c>
      <c r="H56" s="31" t="s">
        <v>34</v>
      </c>
      <c r="I56" s="31">
        <v>11.7</v>
      </c>
      <c r="J56" s="31">
        <v>17.600000000000001</v>
      </c>
      <c r="K56" s="31">
        <v>0</v>
      </c>
      <c r="L56" s="31">
        <v>0</v>
      </c>
      <c r="M56" s="31">
        <v>0</v>
      </c>
      <c r="N56" s="31">
        <v>0</v>
      </c>
      <c r="O56" s="31">
        <v>35</v>
      </c>
      <c r="P56" s="31">
        <v>65</v>
      </c>
      <c r="Q56" s="31">
        <v>27</v>
      </c>
      <c r="R56" s="31">
        <v>73</v>
      </c>
      <c r="S56" s="31">
        <v>47</v>
      </c>
      <c r="T56" s="31">
        <v>53</v>
      </c>
      <c r="U56" s="31">
        <v>56</v>
      </c>
      <c r="V56" s="31">
        <v>44</v>
      </c>
      <c r="W56" t="s">
        <v>135</v>
      </c>
      <c r="Y56" t="s">
        <v>23</v>
      </c>
      <c r="Z56" t="s">
        <v>134</v>
      </c>
      <c r="AA56" t="b">
        <v>0</v>
      </c>
      <c r="AK56">
        <f t="shared" si="0"/>
        <v>17.600000000000001</v>
      </c>
      <c r="AL56">
        <f t="shared" si="12"/>
        <v>17.600056000000002</v>
      </c>
      <c r="AM56">
        <f t="shared" si="1"/>
        <v>17.900344999999998</v>
      </c>
      <c r="AN56" t="str">
        <f t="shared" si="2"/>
        <v>Thames Valley Police</v>
      </c>
      <c r="AO56">
        <f t="shared" si="3"/>
        <v>17.899999999999999</v>
      </c>
      <c r="AQ56">
        <f>SUM($AU$2:AU56)</f>
        <v>55</v>
      </c>
      <c r="AR56" t="str">
        <f t="shared" si="13"/>
        <v>Thames Valley Police</v>
      </c>
      <c r="AS56">
        <f t="shared" si="4"/>
        <v>17.899999999999999</v>
      </c>
      <c r="AT56">
        <f t="shared" si="5"/>
        <v>0</v>
      </c>
      <c r="AU56">
        <f t="shared" si="6"/>
        <v>1</v>
      </c>
      <c r="AX56" t="str">
        <f t="shared" si="7"/>
        <v>Thames Valley Police</v>
      </c>
      <c r="AY56">
        <f t="shared" si="8"/>
        <v>17.899999999999999</v>
      </c>
      <c r="AZ56">
        <f t="shared" si="9"/>
        <v>0</v>
      </c>
      <c r="BB56" t="str">
        <f t="shared" si="14"/>
        <v>Thames Valley Police</v>
      </c>
      <c r="BC56">
        <f t="shared" si="15"/>
        <v>17.899999999999999</v>
      </c>
      <c r="BD56" s="31">
        <f>IFERROR(BC56-VLOOKUP(BB56,Data_2018!$C$2:$V$394,$AE$1+6,FALSE),"")</f>
        <v>-1.3000000000000007</v>
      </c>
      <c r="BE56" s="43" t="str">
        <f t="shared" si="16"/>
        <v>i</v>
      </c>
      <c r="BL56" s="31" t="str">
        <f t="shared" si="17"/>
        <v>Thames Valley Police</v>
      </c>
      <c r="BM56" s="31">
        <f t="shared" si="18"/>
        <v>-1.3000000000000007</v>
      </c>
      <c r="BN56" s="31">
        <f t="shared" si="19"/>
        <v>-1.2999944000000008</v>
      </c>
      <c r="BO56" s="31">
        <f t="shared" si="20"/>
        <v>4.5000137999999996</v>
      </c>
      <c r="BP56" s="31" t="str">
        <f t="shared" si="21"/>
        <v>Warwick District Council</v>
      </c>
      <c r="BQ56" s="31">
        <f t="shared" si="22"/>
        <v>4.5</v>
      </c>
      <c r="BR56" s="31">
        <f t="shared" si="23"/>
        <v>4.5</v>
      </c>
      <c r="BS56" s="31">
        <f t="shared" si="24"/>
        <v>0</v>
      </c>
    </row>
    <row r="57" spans="1:71" ht="14.25" customHeight="1" x14ac:dyDescent="0.25">
      <c r="A57" s="8">
        <f>--((B57+Data_2018!B57)=2)</f>
        <v>1</v>
      </c>
      <c r="B57" s="8">
        <f t="shared" si="10"/>
        <v>1</v>
      </c>
      <c r="C57" t="s">
        <v>136</v>
      </c>
      <c r="D57">
        <v>1</v>
      </c>
      <c r="E57" t="s">
        <v>736</v>
      </c>
      <c r="F57" s="31">
        <f t="shared" si="11"/>
        <v>1</v>
      </c>
      <c r="G57" s="31">
        <v>0</v>
      </c>
      <c r="H57" s="31" t="s">
        <v>34</v>
      </c>
      <c r="I57" s="31">
        <v>1</v>
      </c>
      <c r="J57" s="31">
        <v>-4.8</v>
      </c>
      <c r="K57" s="31">
        <v>100</v>
      </c>
      <c r="L57" s="31">
        <v>100</v>
      </c>
      <c r="M57" s="31">
        <v>0.2</v>
      </c>
      <c r="N57" s="31">
        <v>0</v>
      </c>
      <c r="O57" s="31">
        <v>44.3</v>
      </c>
      <c r="P57" s="31">
        <v>55.7</v>
      </c>
      <c r="Q57" s="31">
        <v>60.6</v>
      </c>
      <c r="R57" s="31">
        <v>39.4</v>
      </c>
      <c r="S57" s="31">
        <v>47.8</v>
      </c>
      <c r="T57" s="31">
        <v>52.2</v>
      </c>
      <c r="U57" s="31">
        <v>47.5</v>
      </c>
      <c r="V57" s="31">
        <v>52.5</v>
      </c>
      <c r="W57" t="s">
        <v>137</v>
      </c>
      <c r="Y57" t="s">
        <v>25</v>
      </c>
      <c r="Z57" t="s">
        <v>136</v>
      </c>
      <c r="AA57" t="b">
        <v>0</v>
      </c>
      <c r="AK57">
        <f t="shared" si="0"/>
        <v>-4.8</v>
      </c>
      <c r="AL57">
        <f t="shared" si="12"/>
        <v>-4.7999429999999998</v>
      </c>
      <c r="AM57">
        <f t="shared" si="1"/>
        <v>17.900213999999998</v>
      </c>
      <c r="AN57" t="str">
        <f t="shared" si="2"/>
        <v>Mid Suffolk District Council</v>
      </c>
      <c r="AO57">
        <f t="shared" si="3"/>
        <v>17.899999999999999</v>
      </c>
      <c r="AQ57">
        <f>SUM($AU$2:AU57)</f>
        <v>56</v>
      </c>
      <c r="AR57" t="str">
        <f t="shared" si="13"/>
        <v>Mid Suffolk District Council</v>
      </c>
      <c r="AS57">
        <f t="shared" si="4"/>
        <v>17.899999999999999</v>
      </c>
      <c r="AT57">
        <f t="shared" si="5"/>
        <v>0</v>
      </c>
      <c r="AU57">
        <f t="shared" si="6"/>
        <v>1</v>
      </c>
      <c r="AX57" t="str">
        <f t="shared" si="7"/>
        <v>Mid Suffolk District Council</v>
      </c>
      <c r="AY57">
        <f t="shared" si="8"/>
        <v>17.899999999999999</v>
      </c>
      <c r="AZ57">
        <f t="shared" si="9"/>
        <v>0</v>
      </c>
      <c r="BB57" t="str">
        <f t="shared" si="14"/>
        <v>Mid Suffolk District Council</v>
      </c>
      <c r="BC57">
        <f t="shared" si="15"/>
        <v>17.899999999999999</v>
      </c>
      <c r="BD57" s="31">
        <f>IFERROR(BC57-VLOOKUP(BB57,Data_2018!$C$2:$V$394,$AE$1+6,FALSE),"")</f>
        <v>0.89999999999999858</v>
      </c>
      <c r="BE57" s="43" t="str">
        <f t="shared" si="16"/>
        <v>h</v>
      </c>
      <c r="BL57" s="31" t="str">
        <f t="shared" si="17"/>
        <v>Mid Suffolk District Council</v>
      </c>
      <c r="BM57" s="31">
        <f t="shared" si="18"/>
        <v>0.89999999999999858</v>
      </c>
      <c r="BN57" s="31">
        <f t="shared" si="19"/>
        <v>0.90000569999999858</v>
      </c>
      <c r="BO57" s="31">
        <f t="shared" si="20"/>
        <v>4.4000311999999999</v>
      </c>
      <c r="BP57" s="31" t="str">
        <f t="shared" si="21"/>
        <v>Enfield Council</v>
      </c>
      <c r="BQ57" s="31">
        <f t="shared" si="22"/>
        <v>4.4000000000000004</v>
      </c>
      <c r="BR57" s="31">
        <f t="shared" si="23"/>
        <v>4.4000000000000004</v>
      </c>
      <c r="BS57" s="31">
        <f t="shared" si="24"/>
        <v>0</v>
      </c>
    </row>
    <row r="58" spans="1:71" ht="14.25" customHeight="1" x14ac:dyDescent="0.25">
      <c r="A58" s="8">
        <f>--((B58+Data_2018!B58)=2)</f>
        <v>0</v>
      </c>
      <c r="B58" s="8">
        <f t="shared" si="10"/>
        <v>0</v>
      </c>
      <c r="C58" t="s">
        <v>138</v>
      </c>
      <c r="D58">
        <v>1</v>
      </c>
      <c r="E58" t="s">
        <v>736</v>
      </c>
      <c r="F58" s="31">
        <f t="shared" si="11"/>
        <v>0</v>
      </c>
      <c r="G58" s="31">
        <v>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Y58" t="s">
        <v>23</v>
      </c>
      <c r="Z58" t="s">
        <v>138</v>
      </c>
      <c r="AA58" t="b">
        <v>0</v>
      </c>
      <c r="AK58">
        <f t="shared" si="0"/>
        <v>0</v>
      </c>
      <c r="AL58">
        <f t="shared" si="12"/>
        <v>5.8E-5</v>
      </c>
      <c r="AM58">
        <f t="shared" si="1"/>
        <v>17.900134999999999</v>
      </c>
      <c r="AN58" t="str">
        <f t="shared" si="2"/>
        <v>Great Yarmouth Borough Council</v>
      </c>
      <c r="AO58">
        <f t="shared" si="3"/>
        <v>17.899999999999999</v>
      </c>
      <c r="AQ58">
        <f>SUM($AU$2:AU58)</f>
        <v>57</v>
      </c>
      <c r="AR58" t="str">
        <f t="shared" si="13"/>
        <v>Great Yarmouth Borough Council</v>
      </c>
      <c r="AS58">
        <f t="shared" si="4"/>
        <v>17.899999999999999</v>
      </c>
      <c r="AT58">
        <f t="shared" si="5"/>
        <v>0</v>
      </c>
      <c r="AU58">
        <f t="shared" si="6"/>
        <v>1</v>
      </c>
      <c r="AX58" t="str">
        <f t="shared" si="7"/>
        <v>Great Yarmouth Borough Council</v>
      </c>
      <c r="AY58">
        <f t="shared" si="8"/>
        <v>17.899999999999999</v>
      </c>
      <c r="AZ58">
        <f t="shared" si="9"/>
        <v>0</v>
      </c>
      <c r="BB58" t="str">
        <f t="shared" si="14"/>
        <v>Great Yarmouth Borough Council</v>
      </c>
      <c r="BC58">
        <f t="shared" si="15"/>
        <v>17.899999999999999</v>
      </c>
      <c r="BD58" s="31">
        <f>IFERROR(BC58-VLOOKUP(BB58,Data_2018!$C$2:$V$394,$AE$1+6,FALSE),"")</f>
        <v>-1.1000000000000014</v>
      </c>
      <c r="BE58" s="43" t="str">
        <f t="shared" si="16"/>
        <v>i</v>
      </c>
      <c r="BL58" s="31" t="str">
        <f t="shared" si="17"/>
        <v>Great Yarmouth Borough Council</v>
      </c>
      <c r="BM58" s="31">
        <f t="shared" si="18"/>
        <v>-1.1000000000000014</v>
      </c>
      <c r="BN58" s="31">
        <f t="shared" si="19"/>
        <v>-1.0999942000000014</v>
      </c>
      <c r="BO58" s="31">
        <f t="shared" si="20"/>
        <v>4.3000318000000002</v>
      </c>
      <c r="BP58" s="31" t="str">
        <f t="shared" si="21"/>
        <v>Redcar &amp; Cleveland Borough Council</v>
      </c>
      <c r="BQ58" s="31">
        <f t="shared" si="22"/>
        <v>4.3</v>
      </c>
      <c r="BR58" s="31">
        <f t="shared" si="23"/>
        <v>4.3</v>
      </c>
      <c r="BS58" s="31">
        <f t="shared" si="24"/>
        <v>0</v>
      </c>
    </row>
    <row r="59" spans="1:71" ht="14.25" customHeight="1" x14ac:dyDescent="0.25">
      <c r="A59" s="8">
        <f>--((B59+Data_2018!B59)=2)</f>
        <v>1</v>
      </c>
      <c r="B59" s="8">
        <f t="shared" si="10"/>
        <v>1</v>
      </c>
      <c r="C59" t="s">
        <v>139</v>
      </c>
      <c r="D59">
        <v>1</v>
      </c>
      <c r="E59" t="s">
        <v>736</v>
      </c>
      <c r="F59" s="31">
        <f t="shared" si="11"/>
        <v>1</v>
      </c>
      <c r="G59" s="31">
        <v>0</v>
      </c>
      <c r="H59" s="31" t="s">
        <v>34</v>
      </c>
      <c r="I59" s="31">
        <v>2.9</v>
      </c>
      <c r="J59" s="31">
        <v>3.1</v>
      </c>
      <c r="K59" s="31">
        <v>0</v>
      </c>
      <c r="L59" s="31">
        <v>0</v>
      </c>
      <c r="M59" s="31">
        <v>0</v>
      </c>
      <c r="N59" s="31">
        <v>0</v>
      </c>
      <c r="O59" s="31">
        <v>43.1</v>
      </c>
      <c r="P59" s="31">
        <v>56.9</v>
      </c>
      <c r="Q59" s="31">
        <v>52.3</v>
      </c>
      <c r="R59" s="31">
        <v>47.7</v>
      </c>
      <c r="S59" s="31">
        <v>49.2</v>
      </c>
      <c r="T59" s="31">
        <v>50.8</v>
      </c>
      <c r="U59" s="31">
        <v>51.5</v>
      </c>
      <c r="V59" s="31">
        <v>48.5</v>
      </c>
      <c r="W59" t="s">
        <v>140</v>
      </c>
      <c r="Y59" t="s">
        <v>22</v>
      </c>
      <c r="Z59" t="s">
        <v>139</v>
      </c>
      <c r="AA59" t="b">
        <v>0</v>
      </c>
      <c r="AK59">
        <f t="shared" si="0"/>
        <v>3.1</v>
      </c>
      <c r="AL59">
        <f t="shared" si="12"/>
        <v>3.1000589999999999</v>
      </c>
      <c r="AM59">
        <f t="shared" si="1"/>
        <v>17.600353000000002</v>
      </c>
      <c r="AN59" t="str">
        <f t="shared" si="2"/>
        <v>Trafford Council</v>
      </c>
      <c r="AO59">
        <f t="shared" si="3"/>
        <v>17.600000000000001</v>
      </c>
      <c r="AQ59">
        <f>SUM($AU$2:AU59)</f>
        <v>58</v>
      </c>
      <c r="AR59" t="str">
        <f t="shared" si="13"/>
        <v>Trafford Council</v>
      </c>
      <c r="AS59">
        <f t="shared" si="4"/>
        <v>17.600000000000001</v>
      </c>
      <c r="AT59">
        <f t="shared" si="5"/>
        <v>0</v>
      </c>
      <c r="AU59">
        <f t="shared" si="6"/>
        <v>1</v>
      </c>
      <c r="AX59" t="str">
        <f t="shared" si="7"/>
        <v>Trafford Council</v>
      </c>
      <c r="AY59">
        <f t="shared" si="8"/>
        <v>17.600000000000001</v>
      </c>
      <c r="AZ59">
        <f t="shared" si="9"/>
        <v>0</v>
      </c>
      <c r="BB59" t="str">
        <f t="shared" si="14"/>
        <v>Trafford Council</v>
      </c>
      <c r="BC59">
        <f t="shared" si="15"/>
        <v>17.600000000000001</v>
      </c>
      <c r="BD59" s="31">
        <f>IFERROR(BC59-VLOOKUP(BB59,Data_2018!$C$2:$V$394,$AE$1+6,FALSE),"")</f>
        <v>0.60000000000000142</v>
      </c>
      <c r="BE59" s="43" t="str">
        <f t="shared" si="16"/>
        <v>h</v>
      </c>
      <c r="BL59" s="31" t="str">
        <f t="shared" si="17"/>
        <v>Trafford Council</v>
      </c>
      <c r="BM59" s="31">
        <f t="shared" si="18"/>
        <v>0.60000000000000142</v>
      </c>
      <c r="BN59" s="31">
        <f t="shared" si="19"/>
        <v>0.60000590000000142</v>
      </c>
      <c r="BO59" s="31">
        <f t="shared" si="20"/>
        <v>4.3000212000000007</v>
      </c>
      <c r="BP59" s="31" t="str">
        <f t="shared" si="21"/>
        <v>West Lancashire Borough Council</v>
      </c>
      <c r="BQ59" s="31">
        <f t="shared" si="22"/>
        <v>4.3000000000000007</v>
      </c>
      <c r="BR59" s="31">
        <f t="shared" si="23"/>
        <v>4.3000000000000007</v>
      </c>
      <c r="BS59" s="31">
        <f t="shared" si="24"/>
        <v>0</v>
      </c>
    </row>
    <row r="60" spans="1:71" ht="14.25" customHeight="1" x14ac:dyDescent="0.25">
      <c r="A60" s="8">
        <f>--((B60+Data_2018!B60)=2)</f>
        <v>1</v>
      </c>
      <c r="B60" s="8">
        <f t="shared" si="10"/>
        <v>1</v>
      </c>
      <c r="C60" t="s">
        <v>141</v>
      </c>
      <c r="D60">
        <v>1</v>
      </c>
      <c r="E60" t="s">
        <v>738</v>
      </c>
      <c r="F60" s="31">
        <f t="shared" si="11"/>
        <v>1</v>
      </c>
      <c r="G60" s="31">
        <v>0</v>
      </c>
      <c r="H60" s="31" t="s">
        <v>34</v>
      </c>
      <c r="I60" s="31">
        <v>13.7</v>
      </c>
      <c r="J60" s="31">
        <v>12.7</v>
      </c>
      <c r="K60" s="31">
        <v>15.8</v>
      </c>
      <c r="L60" s="31">
        <v>48.1</v>
      </c>
      <c r="M60" s="31">
        <v>3.3</v>
      </c>
      <c r="N60" s="31">
        <v>1.7</v>
      </c>
      <c r="O60" s="31">
        <v>18.899999999999999</v>
      </c>
      <c r="P60" s="31">
        <v>81.099999999999994</v>
      </c>
      <c r="Q60" s="31">
        <v>21.7</v>
      </c>
      <c r="R60" s="31">
        <v>78.3</v>
      </c>
      <c r="S60" s="31">
        <v>24.5</v>
      </c>
      <c r="T60" s="31">
        <v>75.5</v>
      </c>
      <c r="U60" s="31">
        <v>32.6</v>
      </c>
      <c r="V60" s="31">
        <v>67.400000000000006</v>
      </c>
      <c r="W60" t="s">
        <v>142</v>
      </c>
      <c r="Y60" t="s">
        <v>25</v>
      </c>
      <c r="Z60" t="s">
        <v>141</v>
      </c>
      <c r="AA60" t="b">
        <v>0</v>
      </c>
      <c r="AK60">
        <f t="shared" si="0"/>
        <v>12.7</v>
      </c>
      <c r="AL60">
        <f t="shared" si="12"/>
        <v>12.700059999999999</v>
      </c>
      <c r="AM60">
        <f t="shared" si="1"/>
        <v>17.600251</v>
      </c>
      <c r="AN60" t="str">
        <f t="shared" si="2"/>
        <v>Nottinghamshire Police</v>
      </c>
      <c r="AO60">
        <f t="shared" si="3"/>
        <v>17.600000000000001</v>
      </c>
      <c r="AQ60">
        <f>SUM($AU$2:AU60)</f>
        <v>59</v>
      </c>
      <c r="AR60" t="str">
        <f t="shared" si="13"/>
        <v>Nottinghamshire Police</v>
      </c>
      <c r="AS60">
        <f t="shared" si="4"/>
        <v>17.600000000000001</v>
      </c>
      <c r="AT60">
        <f t="shared" si="5"/>
        <v>0</v>
      </c>
      <c r="AU60">
        <f t="shared" si="6"/>
        <v>1</v>
      </c>
      <c r="AX60" t="str">
        <f t="shared" si="7"/>
        <v>Nottinghamshire Police</v>
      </c>
      <c r="AY60">
        <f t="shared" si="8"/>
        <v>17.600000000000001</v>
      </c>
      <c r="AZ60">
        <f t="shared" si="9"/>
        <v>0</v>
      </c>
      <c r="BB60" t="str">
        <f t="shared" si="14"/>
        <v>Nottinghamshire Police</v>
      </c>
      <c r="BC60">
        <f t="shared" si="15"/>
        <v>17.600000000000001</v>
      </c>
      <c r="BD60" s="31">
        <f>IFERROR(BC60-VLOOKUP(BB60,Data_2018!$C$2:$V$394,$AE$1+6,FALSE),"")</f>
        <v>6.0000000000000018</v>
      </c>
      <c r="BE60" s="43" t="str">
        <f t="shared" si="16"/>
        <v>h</v>
      </c>
      <c r="BL60" s="31" t="str">
        <f t="shared" si="17"/>
        <v>Nottinghamshire Police</v>
      </c>
      <c r="BM60" s="31">
        <f t="shared" si="18"/>
        <v>6.0000000000000018</v>
      </c>
      <c r="BN60" s="31">
        <f t="shared" si="19"/>
        <v>6.0000060000000017</v>
      </c>
      <c r="BO60" s="31">
        <f t="shared" si="20"/>
        <v>4.3000024999999971</v>
      </c>
      <c r="BP60" s="31" t="str">
        <f t="shared" si="21"/>
        <v>Cumbria Constabulary</v>
      </c>
      <c r="BQ60" s="31">
        <f t="shared" si="22"/>
        <v>4.2999999999999972</v>
      </c>
      <c r="BR60" s="31">
        <f t="shared" si="23"/>
        <v>4.2999999999999972</v>
      </c>
      <c r="BS60" s="31">
        <f t="shared" si="24"/>
        <v>0</v>
      </c>
    </row>
    <row r="61" spans="1:71" ht="14.25" customHeight="1" x14ac:dyDescent="0.25">
      <c r="A61" s="8">
        <f>--((B61+Data_2018!B61)=2)</f>
        <v>1</v>
      </c>
      <c r="B61" s="8">
        <f t="shared" si="10"/>
        <v>1</v>
      </c>
      <c r="C61" t="s">
        <v>143</v>
      </c>
      <c r="D61">
        <v>1</v>
      </c>
      <c r="E61" t="s">
        <v>740</v>
      </c>
      <c r="F61" s="31">
        <f t="shared" si="11"/>
        <v>1</v>
      </c>
      <c r="G61" s="31">
        <v>0</v>
      </c>
      <c r="H61" s="31" t="s">
        <v>46</v>
      </c>
      <c r="I61" s="31">
        <v>20.9</v>
      </c>
      <c r="J61" s="31">
        <v>17</v>
      </c>
      <c r="K61" s="31">
        <v>-32.1</v>
      </c>
      <c r="L61" s="31">
        <v>0</v>
      </c>
      <c r="M61" s="31">
        <v>58.8</v>
      </c>
      <c r="N61" s="31">
        <v>15.9</v>
      </c>
      <c r="O61" s="31">
        <v>56.8</v>
      </c>
      <c r="P61" s="31">
        <v>43.2</v>
      </c>
      <c r="Q61" s="31">
        <v>85.4</v>
      </c>
      <c r="R61" s="31">
        <v>14.6</v>
      </c>
      <c r="S61" s="31">
        <v>92.2</v>
      </c>
      <c r="T61" s="31">
        <v>7.8</v>
      </c>
      <c r="U61" s="31">
        <v>91.3</v>
      </c>
      <c r="V61" s="31">
        <v>8.6999999999999993</v>
      </c>
      <c r="W61" t="s">
        <v>144</v>
      </c>
      <c r="Y61" t="s">
        <v>22</v>
      </c>
      <c r="Z61" t="s">
        <v>143</v>
      </c>
      <c r="AA61" t="b">
        <v>0</v>
      </c>
      <c r="AK61">
        <f t="shared" si="0"/>
        <v>17</v>
      </c>
      <c r="AL61">
        <f t="shared" si="12"/>
        <v>17.000060999999999</v>
      </c>
      <c r="AM61">
        <f t="shared" si="1"/>
        <v>17.600056000000002</v>
      </c>
      <c r="AN61" t="str">
        <f t="shared" si="2"/>
        <v>Charnwood Borough Council</v>
      </c>
      <c r="AO61">
        <f t="shared" si="3"/>
        <v>17.600000000000001</v>
      </c>
      <c r="AQ61">
        <f>SUM($AU$2:AU61)</f>
        <v>60</v>
      </c>
      <c r="AR61" t="str">
        <f t="shared" si="13"/>
        <v>Charnwood Borough Council</v>
      </c>
      <c r="AS61">
        <f t="shared" si="4"/>
        <v>17.600000000000001</v>
      </c>
      <c r="AT61">
        <f t="shared" si="5"/>
        <v>0</v>
      </c>
      <c r="AU61">
        <f t="shared" si="6"/>
        <v>1</v>
      </c>
      <c r="AX61" t="str">
        <f t="shared" si="7"/>
        <v>Charnwood Borough Council</v>
      </c>
      <c r="AY61">
        <f t="shared" si="8"/>
        <v>17.600000000000001</v>
      </c>
      <c r="AZ61">
        <f t="shared" si="9"/>
        <v>0</v>
      </c>
      <c r="BB61" t="str">
        <f t="shared" si="14"/>
        <v>Charnwood Borough Council</v>
      </c>
      <c r="BC61">
        <f t="shared" si="15"/>
        <v>17.600000000000001</v>
      </c>
      <c r="BD61" s="31">
        <f>IFERROR(BC61-VLOOKUP(BB61,Data_2018!$C$2:$V$394,$AE$1+6,FALSE),"")</f>
        <v>0.60000000000000142</v>
      </c>
      <c r="BE61" s="43" t="str">
        <f t="shared" si="16"/>
        <v>h</v>
      </c>
      <c r="BL61" s="31" t="str">
        <f t="shared" si="17"/>
        <v>Charnwood Borough Council</v>
      </c>
      <c r="BM61" s="31">
        <f t="shared" si="18"/>
        <v>0.60000000000000142</v>
      </c>
      <c r="BN61" s="31">
        <f t="shared" si="19"/>
        <v>0.60000610000000143</v>
      </c>
      <c r="BO61" s="31">
        <f t="shared" si="20"/>
        <v>4.1000359999999993</v>
      </c>
      <c r="BP61" s="31" t="str">
        <f t="shared" si="21"/>
        <v>Brentwood Borough Council</v>
      </c>
      <c r="BQ61" s="31">
        <f t="shared" si="22"/>
        <v>4.0999999999999996</v>
      </c>
      <c r="BR61" s="31">
        <f t="shared" si="23"/>
        <v>4.0999999999999996</v>
      </c>
      <c r="BS61" s="31">
        <f t="shared" si="24"/>
        <v>0</v>
      </c>
    </row>
    <row r="62" spans="1:71" ht="14.25" customHeight="1" x14ac:dyDescent="0.25">
      <c r="A62" s="8">
        <f>--((B62+Data_2018!B62)=2)</f>
        <v>1</v>
      </c>
      <c r="B62" s="8">
        <f t="shared" si="10"/>
        <v>1</v>
      </c>
      <c r="C62" t="s">
        <v>145</v>
      </c>
      <c r="D62">
        <v>1</v>
      </c>
      <c r="E62" t="s">
        <v>738</v>
      </c>
      <c r="F62" s="31">
        <f t="shared" si="11"/>
        <v>1</v>
      </c>
      <c r="G62" s="31">
        <v>0</v>
      </c>
      <c r="H62" s="31" t="s">
        <v>34</v>
      </c>
      <c r="I62" s="31">
        <v>3.4</v>
      </c>
      <c r="J62" s="31">
        <v>-3.2</v>
      </c>
      <c r="K62" s="31">
        <v>9.4</v>
      </c>
      <c r="L62" s="31">
        <v>0</v>
      </c>
      <c r="M62" s="31">
        <v>23.4</v>
      </c>
      <c r="N62" s="31">
        <v>27.8</v>
      </c>
      <c r="O62" s="31">
        <v>30.6</v>
      </c>
      <c r="P62" s="31">
        <v>69.400000000000006</v>
      </c>
      <c r="Q62" s="31">
        <v>27.7</v>
      </c>
      <c r="R62" s="31">
        <v>72.3</v>
      </c>
      <c r="S62" s="31">
        <v>24.8</v>
      </c>
      <c r="T62" s="31">
        <v>75.2</v>
      </c>
      <c r="U62" s="31">
        <v>31.5</v>
      </c>
      <c r="V62" s="31">
        <v>68.5</v>
      </c>
      <c r="W62" t="s">
        <v>146</v>
      </c>
      <c r="Y62" t="s">
        <v>25</v>
      </c>
      <c r="Z62" t="s">
        <v>145</v>
      </c>
      <c r="AA62" t="b">
        <v>0</v>
      </c>
      <c r="AK62">
        <f t="shared" si="0"/>
        <v>-3.2</v>
      </c>
      <c r="AL62">
        <f t="shared" si="12"/>
        <v>-3.1999380000000004</v>
      </c>
      <c r="AM62">
        <f t="shared" si="1"/>
        <v>17.300368000000002</v>
      </c>
      <c r="AN62" t="str">
        <f t="shared" si="2"/>
        <v>West Berkshire Council</v>
      </c>
      <c r="AO62">
        <f t="shared" si="3"/>
        <v>17.3</v>
      </c>
      <c r="AQ62">
        <f>SUM($AU$2:AU62)</f>
        <v>61</v>
      </c>
      <c r="AR62" t="str">
        <f t="shared" si="13"/>
        <v>West Berkshire Council</v>
      </c>
      <c r="AS62">
        <f t="shared" si="4"/>
        <v>17.3</v>
      </c>
      <c r="AT62">
        <f t="shared" si="5"/>
        <v>0</v>
      </c>
      <c r="AU62">
        <f t="shared" si="6"/>
        <v>1</v>
      </c>
      <c r="AX62" t="str">
        <f t="shared" si="7"/>
        <v>West Berkshire Council</v>
      </c>
      <c r="AY62">
        <f t="shared" si="8"/>
        <v>17.3</v>
      </c>
      <c r="AZ62">
        <f t="shared" si="9"/>
        <v>0</v>
      </c>
      <c r="BB62" t="str">
        <f t="shared" si="14"/>
        <v>West Berkshire Council</v>
      </c>
      <c r="BC62">
        <f t="shared" si="15"/>
        <v>17.3</v>
      </c>
      <c r="BD62" s="31">
        <f>IFERROR(BC62-VLOOKUP(BB62,Data_2018!$C$2:$V$394,$AE$1+6,FALSE),"")</f>
        <v>1.6000000000000014</v>
      </c>
      <c r="BE62" s="43" t="str">
        <f t="shared" si="16"/>
        <v>h</v>
      </c>
      <c r="BL62" s="31" t="str">
        <f t="shared" si="17"/>
        <v>West Berkshire Council</v>
      </c>
      <c r="BM62" s="31">
        <f t="shared" si="18"/>
        <v>1.6000000000000014</v>
      </c>
      <c r="BN62" s="31">
        <f t="shared" si="19"/>
        <v>1.6000062000000015</v>
      </c>
      <c r="BO62" s="31">
        <f t="shared" si="20"/>
        <v>4.1000315999999994</v>
      </c>
      <c r="BP62" s="31" t="str">
        <f t="shared" si="21"/>
        <v>Crawley Borough Council</v>
      </c>
      <c r="BQ62" s="31">
        <f t="shared" si="22"/>
        <v>4.0999999999999996</v>
      </c>
      <c r="BR62" s="31">
        <f t="shared" si="23"/>
        <v>4.0999999999999996</v>
      </c>
      <c r="BS62" s="31">
        <f t="shared" si="24"/>
        <v>0</v>
      </c>
    </row>
    <row r="63" spans="1:71" ht="14.25" customHeight="1" x14ac:dyDescent="0.25">
      <c r="A63" s="8">
        <f>--((B63+Data_2018!B63)=2)</f>
        <v>1</v>
      </c>
      <c r="B63" s="8">
        <f t="shared" si="10"/>
        <v>1</v>
      </c>
      <c r="C63" t="s">
        <v>147</v>
      </c>
      <c r="D63">
        <v>1</v>
      </c>
      <c r="E63" t="s">
        <v>736</v>
      </c>
      <c r="F63" s="31">
        <f t="shared" si="11"/>
        <v>1</v>
      </c>
      <c r="G63" s="31">
        <v>0</v>
      </c>
      <c r="H63" s="31" t="s">
        <v>148</v>
      </c>
      <c r="I63" s="31">
        <v>15.7</v>
      </c>
      <c r="J63" s="31">
        <v>24.3</v>
      </c>
      <c r="K63" s="31">
        <v>8.5</v>
      </c>
      <c r="L63" s="31">
        <v>16.5</v>
      </c>
      <c r="M63" s="31">
        <v>28.5</v>
      </c>
      <c r="N63" s="31">
        <v>0.2</v>
      </c>
      <c r="O63" s="31">
        <v>36.700000000000003</v>
      </c>
      <c r="P63" s="31">
        <v>63.3</v>
      </c>
      <c r="Q63" s="31">
        <v>52.4</v>
      </c>
      <c r="R63" s="31">
        <v>47.6</v>
      </c>
      <c r="S63" s="31">
        <v>54.5</v>
      </c>
      <c r="T63" s="31">
        <v>45.5</v>
      </c>
      <c r="U63" s="31">
        <v>72.2</v>
      </c>
      <c r="V63" s="31">
        <v>27.8</v>
      </c>
      <c r="W63" t="s">
        <v>149</v>
      </c>
      <c r="Y63" t="s">
        <v>22</v>
      </c>
      <c r="Z63" t="s">
        <v>147</v>
      </c>
      <c r="AA63" t="b">
        <v>0</v>
      </c>
      <c r="AK63">
        <f t="shared" si="0"/>
        <v>24.3</v>
      </c>
      <c r="AL63">
        <f t="shared" si="12"/>
        <v>24.300063000000002</v>
      </c>
      <c r="AM63">
        <f t="shared" si="1"/>
        <v>17.200332</v>
      </c>
      <c r="AN63" t="str">
        <f t="shared" si="2"/>
        <v>Surrey Police</v>
      </c>
      <c r="AO63">
        <f t="shared" si="3"/>
        <v>17.2</v>
      </c>
      <c r="AQ63">
        <f>SUM($AU$2:AU63)</f>
        <v>62</v>
      </c>
      <c r="AR63" t="str">
        <f t="shared" si="13"/>
        <v>Surrey Police</v>
      </c>
      <c r="AS63">
        <f t="shared" si="4"/>
        <v>17.2</v>
      </c>
      <c r="AT63">
        <f t="shared" si="5"/>
        <v>0</v>
      </c>
      <c r="AU63">
        <f t="shared" si="6"/>
        <v>1</v>
      </c>
      <c r="AX63" t="str">
        <f t="shared" si="7"/>
        <v>Surrey Police</v>
      </c>
      <c r="AY63">
        <f t="shared" si="8"/>
        <v>17.2</v>
      </c>
      <c r="AZ63">
        <f t="shared" si="9"/>
        <v>0</v>
      </c>
      <c r="BB63" t="str">
        <f t="shared" si="14"/>
        <v>Surrey Police</v>
      </c>
      <c r="BC63">
        <f t="shared" si="15"/>
        <v>17.2</v>
      </c>
      <c r="BD63" s="31">
        <f>IFERROR(BC63-VLOOKUP(BB63,Data_2018!$C$2:$V$394,$AE$1+6,FALSE),"")</f>
        <v>5</v>
      </c>
      <c r="BE63" s="43" t="str">
        <f t="shared" si="16"/>
        <v>h</v>
      </c>
      <c r="BL63" s="31" t="str">
        <f t="shared" si="17"/>
        <v>Surrey Police</v>
      </c>
      <c r="BM63" s="31">
        <f t="shared" si="18"/>
        <v>5</v>
      </c>
      <c r="BN63" s="31">
        <f t="shared" si="19"/>
        <v>5.0000062999999999</v>
      </c>
      <c r="BO63" s="31">
        <f t="shared" si="20"/>
        <v>4.0000004999999996</v>
      </c>
      <c r="BP63" s="31" t="str">
        <f t="shared" si="21"/>
        <v>Durham Constabulary</v>
      </c>
      <c r="BQ63" s="31">
        <f t="shared" si="22"/>
        <v>3.9999999999999996</v>
      </c>
      <c r="BR63" s="31">
        <f t="shared" si="23"/>
        <v>3.9999999999999996</v>
      </c>
      <c r="BS63" s="31">
        <f t="shared" si="24"/>
        <v>0</v>
      </c>
    </row>
    <row r="64" spans="1:71" ht="14.25" customHeight="1" x14ac:dyDescent="0.25">
      <c r="A64" s="8">
        <f>--((B64+Data_2018!B64)=2)</f>
        <v>1</v>
      </c>
      <c r="B64" s="8">
        <f t="shared" si="10"/>
        <v>1</v>
      </c>
      <c r="C64" t="s">
        <v>150</v>
      </c>
      <c r="D64">
        <v>1</v>
      </c>
      <c r="E64" t="s">
        <v>736</v>
      </c>
      <c r="F64" s="31">
        <f t="shared" si="11"/>
        <v>1</v>
      </c>
      <c r="G64" s="31">
        <v>0</v>
      </c>
      <c r="H64" s="31">
        <v>1</v>
      </c>
      <c r="I64" s="31">
        <v>5.6</v>
      </c>
      <c r="J64" s="31">
        <v>0.9</v>
      </c>
      <c r="K64" s="31">
        <v>100</v>
      </c>
      <c r="L64" s="31">
        <v>100</v>
      </c>
      <c r="M64" s="31">
        <v>0.4</v>
      </c>
      <c r="N64" s="31">
        <v>0</v>
      </c>
      <c r="O64" s="31">
        <v>51</v>
      </c>
      <c r="P64" s="31">
        <v>49</v>
      </c>
      <c r="Q64" s="31">
        <v>42</v>
      </c>
      <c r="R64" s="31">
        <v>58</v>
      </c>
      <c r="S64" s="31">
        <v>42</v>
      </c>
      <c r="T64" s="31">
        <v>58</v>
      </c>
      <c r="U64" s="31">
        <v>55</v>
      </c>
      <c r="V64" s="31">
        <v>45</v>
      </c>
      <c r="W64" t="s">
        <v>151</v>
      </c>
      <c r="Y64" t="s">
        <v>22</v>
      </c>
      <c r="Z64" t="s">
        <v>150</v>
      </c>
      <c r="AA64" t="b">
        <v>0</v>
      </c>
      <c r="AK64">
        <f t="shared" si="0"/>
        <v>0.9</v>
      </c>
      <c r="AL64">
        <f t="shared" si="12"/>
        <v>0.90006399999999998</v>
      </c>
      <c r="AM64">
        <f t="shared" si="1"/>
        <v>17.200305</v>
      </c>
      <c r="AN64" t="str">
        <f t="shared" si="2"/>
        <v>South Tyneside Council</v>
      </c>
      <c r="AO64">
        <f t="shared" si="3"/>
        <v>17.2</v>
      </c>
      <c r="AQ64">
        <f>SUM($AU$2:AU64)</f>
        <v>63</v>
      </c>
      <c r="AR64" t="str">
        <f t="shared" si="13"/>
        <v>South Tyneside Council</v>
      </c>
      <c r="AS64">
        <f t="shared" si="4"/>
        <v>17.2</v>
      </c>
      <c r="AT64">
        <f t="shared" si="5"/>
        <v>0</v>
      </c>
      <c r="AU64">
        <f t="shared" si="6"/>
        <v>1</v>
      </c>
      <c r="AX64" t="str">
        <f t="shared" si="7"/>
        <v>South Tyneside Council</v>
      </c>
      <c r="AY64">
        <f t="shared" si="8"/>
        <v>17.2</v>
      </c>
      <c r="AZ64">
        <f t="shared" si="9"/>
        <v>0</v>
      </c>
      <c r="BB64" t="str">
        <f t="shared" si="14"/>
        <v>South Tyneside Council</v>
      </c>
      <c r="BC64">
        <f t="shared" si="15"/>
        <v>17.2</v>
      </c>
      <c r="BD64" s="31">
        <f>IFERROR(BC64-VLOOKUP(BB64,Data_2018!$C$2:$V$394,$AE$1+6,FALSE),"")</f>
        <v>-3.6999999999999993</v>
      </c>
      <c r="BE64" s="43" t="str">
        <f t="shared" si="16"/>
        <v>i</v>
      </c>
      <c r="BL64" s="31" t="str">
        <f t="shared" si="17"/>
        <v>South Tyneside Council</v>
      </c>
      <c r="BM64" s="31">
        <f t="shared" si="18"/>
        <v>-3.6999999999999993</v>
      </c>
      <c r="BN64" s="31">
        <f t="shared" si="19"/>
        <v>-3.6999935999999991</v>
      </c>
      <c r="BO64" s="31">
        <f t="shared" si="20"/>
        <v>3.8000127999999997</v>
      </c>
      <c r="BP64" s="31" t="str">
        <f t="shared" si="21"/>
        <v>Winchester City Council</v>
      </c>
      <c r="BQ64" s="31">
        <f t="shared" si="22"/>
        <v>3.8</v>
      </c>
      <c r="BR64" s="31">
        <f t="shared" si="23"/>
        <v>3.8</v>
      </c>
      <c r="BS64" s="31">
        <f t="shared" si="24"/>
        <v>0</v>
      </c>
    </row>
    <row r="65" spans="1:71" ht="14.25" customHeight="1" x14ac:dyDescent="0.25">
      <c r="A65" s="8">
        <f>--((B65+Data_2018!B65)=2)</f>
        <v>0</v>
      </c>
      <c r="B65" s="8">
        <f t="shared" si="10"/>
        <v>0</v>
      </c>
      <c r="C65" t="s">
        <v>152</v>
      </c>
      <c r="D65">
        <v>1</v>
      </c>
      <c r="E65" t="s">
        <v>736</v>
      </c>
      <c r="F65" s="31">
        <f t="shared" si="11"/>
        <v>0</v>
      </c>
      <c r="G65" s="31">
        <v>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t="s">
        <v>153</v>
      </c>
      <c r="Y65" t="s">
        <v>23</v>
      </c>
      <c r="Z65" t="s">
        <v>152</v>
      </c>
      <c r="AA65" t="b">
        <v>0</v>
      </c>
      <c r="AK65">
        <f t="shared" si="0"/>
        <v>0</v>
      </c>
      <c r="AL65">
        <f t="shared" si="12"/>
        <v>6.4999999999999994E-5</v>
      </c>
      <c r="AM65">
        <f t="shared" si="1"/>
        <v>17.200095000000001</v>
      </c>
      <c r="AN65" t="str">
        <f t="shared" si="2"/>
        <v>Devon County Council</v>
      </c>
      <c r="AO65">
        <f t="shared" si="3"/>
        <v>17.2</v>
      </c>
      <c r="AQ65">
        <f>SUM($AU$2:AU65)</f>
        <v>64</v>
      </c>
      <c r="AR65" t="str">
        <f t="shared" si="13"/>
        <v>Devon County Council</v>
      </c>
      <c r="AS65">
        <f t="shared" si="4"/>
        <v>17.2</v>
      </c>
      <c r="AT65">
        <f t="shared" si="5"/>
        <v>0</v>
      </c>
      <c r="AU65">
        <f t="shared" si="6"/>
        <v>1</v>
      </c>
      <c r="AX65" t="str">
        <f t="shared" si="7"/>
        <v>Devon County Council</v>
      </c>
      <c r="AY65">
        <f t="shared" si="8"/>
        <v>17.2</v>
      </c>
      <c r="AZ65">
        <f t="shared" si="9"/>
        <v>0</v>
      </c>
      <c r="BB65" t="str">
        <f t="shared" si="14"/>
        <v>Devon County Council</v>
      </c>
      <c r="BC65">
        <f t="shared" si="15"/>
        <v>17.2</v>
      </c>
      <c r="BD65" s="31">
        <f>IFERROR(BC65-VLOOKUP(BB65,Data_2018!$C$2:$V$394,$AE$1+6,FALSE),"")</f>
        <v>0.19999999999999929</v>
      </c>
      <c r="BE65" s="43" t="str">
        <f t="shared" si="16"/>
        <v>h</v>
      </c>
      <c r="BL65" s="31" t="str">
        <f t="shared" si="17"/>
        <v>Devon County Council</v>
      </c>
      <c r="BM65" s="31">
        <f t="shared" si="18"/>
        <v>0.19999999999999929</v>
      </c>
      <c r="BN65" s="31">
        <f t="shared" si="19"/>
        <v>0.20000649999999928</v>
      </c>
      <c r="BO65" s="31">
        <f t="shared" si="20"/>
        <v>3.8000012000000005</v>
      </c>
      <c r="BP65" s="31" t="str">
        <f t="shared" si="21"/>
        <v>Bracknell Forest Council</v>
      </c>
      <c r="BQ65" s="31">
        <f t="shared" si="22"/>
        <v>3.8000000000000007</v>
      </c>
      <c r="BR65" s="31">
        <f t="shared" si="23"/>
        <v>3.8000000000000007</v>
      </c>
      <c r="BS65" s="31">
        <f t="shared" si="24"/>
        <v>0</v>
      </c>
    </row>
    <row r="66" spans="1:71" ht="14.25" customHeight="1" x14ac:dyDescent="0.25">
      <c r="A66" s="8">
        <f>--((B66+Data_2018!B66)=2)</f>
        <v>1</v>
      </c>
      <c r="B66" s="8">
        <f t="shared" si="10"/>
        <v>1</v>
      </c>
      <c r="C66" t="s">
        <v>154</v>
      </c>
      <c r="D66">
        <v>1</v>
      </c>
      <c r="E66" t="s">
        <v>736</v>
      </c>
      <c r="F66" s="31">
        <f t="shared" si="11"/>
        <v>1</v>
      </c>
      <c r="G66" s="31">
        <v>0</v>
      </c>
      <c r="H66" s="31" t="s">
        <v>34</v>
      </c>
      <c r="I66" s="31">
        <v>0.1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58.2</v>
      </c>
      <c r="P66" s="31">
        <v>41.8</v>
      </c>
      <c r="Q66" s="31">
        <v>39.200000000000003</v>
      </c>
      <c r="R66" s="31">
        <v>60.8</v>
      </c>
      <c r="S66" s="31">
        <v>51.9</v>
      </c>
      <c r="T66" s="31">
        <v>48.1</v>
      </c>
      <c r="U66" s="31">
        <v>47.4</v>
      </c>
      <c r="V66" s="31">
        <v>52.6</v>
      </c>
      <c r="W66" t="s">
        <v>155</v>
      </c>
      <c r="Y66" t="s">
        <v>23</v>
      </c>
      <c r="Z66" t="s">
        <v>154</v>
      </c>
      <c r="AA66" t="b">
        <v>0</v>
      </c>
      <c r="AK66">
        <f t="shared" ref="AK66:AK129" si="25">INDEX($I$2:$AA$394,ROW()-1,$AE$1)</f>
        <v>0</v>
      </c>
      <c r="AL66">
        <f t="shared" si="12"/>
        <v>6.5999999999999992E-5</v>
      </c>
      <c r="AM66">
        <f t="shared" ref="AM66:AM129" si="26">LARGE($AL$2:$AL$394,ROW()-1)</f>
        <v>17.000176</v>
      </c>
      <c r="AN66" t="str">
        <f t="shared" ref="AN66:AN129" si="27">INDEX($C$2:$C$394,MATCH(AM66,$AL$2:$AL$394,0))</f>
        <v>Lancashire Fire and Rescue Service</v>
      </c>
      <c r="AO66">
        <f t="shared" ref="AO66:AO129" si="28">AM66-(MATCH(AM66,$AL$2:$AL$394,0)+1)*0.000001</f>
        <v>17</v>
      </c>
      <c r="AQ66">
        <f>SUM($AU$2:AU66)</f>
        <v>65</v>
      </c>
      <c r="AR66" t="str">
        <f t="shared" si="13"/>
        <v>Lancashire Fire and Rescue Service</v>
      </c>
      <c r="AS66">
        <f t="shared" ref="AS66:AS129" si="29">IF(AR66=$AR$1,0,AO66)</f>
        <v>17</v>
      </c>
      <c r="AT66">
        <f t="shared" ref="AT66:AT129" si="30">IF(AR66=$AR$1,AO66,0)</f>
        <v>0</v>
      </c>
      <c r="AU66">
        <f t="shared" ref="AU66:AU129" si="31">VLOOKUP(AN66,C:F,4,FALSE)</f>
        <v>1</v>
      </c>
      <c r="AX66" t="str">
        <f t="shared" ref="AX66:AX129" si="32">VLOOKUP(ROW()-1,AQ:AT,2,FALSE)</f>
        <v>Lancashire Fire and Rescue Service</v>
      </c>
      <c r="AY66">
        <f t="shared" ref="AY66:AY129" si="33">VLOOKUP(ROW()-1,AQ:AT,3,FALSE)</f>
        <v>17</v>
      </c>
      <c r="AZ66">
        <f t="shared" ref="AZ66:AZ129" si="34">VLOOKUP(ROW()-1,AQ:AT,4,FALSE)</f>
        <v>0</v>
      </c>
      <c r="BB66" t="str">
        <f t="shared" si="14"/>
        <v>Lancashire Fire and Rescue Service</v>
      </c>
      <c r="BC66">
        <f t="shared" si="15"/>
        <v>17</v>
      </c>
      <c r="BD66" s="31">
        <f>IFERROR(BC66-VLOOKUP(BB66,Data_2018!$C$2:$V$394,$AE$1+6,FALSE),"")</f>
        <v>2.6999999999999993</v>
      </c>
      <c r="BE66" s="43" t="str">
        <f t="shared" si="16"/>
        <v>h</v>
      </c>
      <c r="BL66" s="31" t="str">
        <f t="shared" si="17"/>
        <v>Lancashire Fire and Rescue Service</v>
      </c>
      <c r="BM66" s="31">
        <f t="shared" si="18"/>
        <v>2.6999999999999993</v>
      </c>
      <c r="BN66" s="31">
        <f t="shared" si="19"/>
        <v>2.7000065999999991</v>
      </c>
      <c r="BO66" s="31">
        <f t="shared" si="20"/>
        <v>3.7000335</v>
      </c>
      <c r="BP66" s="31" t="str">
        <f t="shared" si="21"/>
        <v>Plymouth City Council</v>
      </c>
      <c r="BQ66" s="31">
        <f t="shared" si="22"/>
        <v>3.7</v>
      </c>
      <c r="BR66" s="31">
        <f t="shared" si="23"/>
        <v>3.7</v>
      </c>
      <c r="BS66" s="31">
        <f t="shared" si="24"/>
        <v>0</v>
      </c>
    </row>
    <row r="67" spans="1:71" ht="14.25" customHeight="1" x14ac:dyDescent="0.25">
      <c r="A67" s="8">
        <f>--((B67+Data_2018!B67)=2)</f>
        <v>1</v>
      </c>
      <c r="B67" s="8">
        <f t="shared" ref="B67:B130" si="35">IF(H67="",0,1)</f>
        <v>1</v>
      </c>
      <c r="C67" t="s">
        <v>156</v>
      </c>
      <c r="D67">
        <v>1</v>
      </c>
      <c r="E67" t="s">
        <v>736</v>
      </c>
      <c r="F67" s="31">
        <f t="shared" ref="F67:F130" si="36">IF(B67=0,0,IF($AR$1=C67,1,IF($AH$1=1,1,IF(MATCH(E67,$AI$2:$AI$12,0)=$AH$1,1,0))))</f>
        <v>1</v>
      </c>
      <c r="G67" s="31">
        <v>0</v>
      </c>
      <c r="H67" s="31" t="s">
        <v>34</v>
      </c>
      <c r="I67" s="31">
        <v>3.8</v>
      </c>
      <c r="J67" s="31">
        <v>-1.6</v>
      </c>
      <c r="K67" s="31">
        <v>0</v>
      </c>
      <c r="L67" s="31">
        <v>0</v>
      </c>
      <c r="M67" s="31">
        <v>0</v>
      </c>
      <c r="N67" s="31">
        <v>0</v>
      </c>
      <c r="O67" s="31">
        <v>49</v>
      </c>
      <c r="P67" s="31">
        <v>51</v>
      </c>
      <c r="Q67" s="31">
        <v>35</v>
      </c>
      <c r="R67" s="31">
        <v>65</v>
      </c>
      <c r="S67" s="31">
        <v>37</v>
      </c>
      <c r="T67" s="31">
        <v>63</v>
      </c>
      <c r="U67" s="31">
        <v>43</v>
      </c>
      <c r="V67" s="31">
        <v>57</v>
      </c>
      <c r="W67" t="s">
        <v>157</v>
      </c>
      <c r="Y67" t="s">
        <v>22</v>
      </c>
      <c r="Z67" t="s">
        <v>156</v>
      </c>
      <c r="AA67" t="b">
        <v>0</v>
      </c>
      <c r="AK67">
        <f t="shared" si="25"/>
        <v>-1.6</v>
      </c>
      <c r="AL67">
        <f t="shared" ref="AL67:AL130" si="37">AK67+(ROW()*0.000001)</f>
        <v>-1.599933</v>
      </c>
      <c r="AM67">
        <f t="shared" si="26"/>
        <v>17.000060999999999</v>
      </c>
      <c r="AN67" t="str">
        <f t="shared" si="27"/>
        <v>Cheshire Fire Authority</v>
      </c>
      <c r="AO67">
        <f t="shared" si="28"/>
        <v>17</v>
      </c>
      <c r="AQ67">
        <f>SUM($AU$2:AU67)</f>
        <v>66</v>
      </c>
      <c r="AR67" t="str">
        <f t="shared" ref="AR67:AR130" si="38">AN67</f>
        <v>Cheshire Fire Authority</v>
      </c>
      <c r="AS67">
        <f t="shared" si="29"/>
        <v>17</v>
      </c>
      <c r="AT67">
        <f t="shared" si="30"/>
        <v>0</v>
      </c>
      <c r="AU67">
        <f t="shared" si="31"/>
        <v>1</v>
      </c>
      <c r="AX67" t="str">
        <f t="shared" si="32"/>
        <v>Cheshire Fire Authority</v>
      </c>
      <c r="AY67">
        <f t="shared" si="33"/>
        <v>17</v>
      </c>
      <c r="AZ67">
        <f t="shared" si="34"/>
        <v>0</v>
      </c>
      <c r="BB67" t="str">
        <f t="shared" ref="BB67:BB130" si="39">IF(ISERROR(AX67),"",AX67)</f>
        <v>Cheshire Fire Authority</v>
      </c>
      <c r="BC67">
        <f t="shared" ref="BC67:BC130" si="40">IFERROR(AY67+AZ67,"")</f>
        <v>17</v>
      </c>
      <c r="BD67" s="31">
        <f>IFERROR(BC67-VLOOKUP(BB67,Data_2018!$C$2:$V$394,$AE$1+6,FALSE),"")</f>
        <v>-1.8999999999999986</v>
      </c>
      <c r="BE67" s="43" t="str">
        <f t="shared" ref="BE67:BE130" si="41">IF(BD67="","",IF(BD67&lt;0,"i",IF(BD67&gt;0,"h","")))</f>
        <v>i</v>
      </c>
      <c r="BL67" s="31" t="str">
        <f t="shared" ref="BL67:BL130" si="42">BB67</f>
        <v>Cheshire Fire Authority</v>
      </c>
      <c r="BM67" s="31">
        <f t="shared" ref="BM67:BM130" si="43">IF(BC67&lt;0,-BD67,BD67)</f>
        <v>-1.8999999999999986</v>
      </c>
      <c r="BN67" s="31">
        <f t="shared" ref="BN67:BN130" si="44">IFERROR(BM67+(ROW()*0.0000001),"")</f>
        <v>-1.8999932999999987</v>
      </c>
      <c r="BO67" s="31">
        <f t="shared" ref="BO67:BO130" si="45">LARGE($BN$2:$BN$394,ROW()-1)</f>
        <v>3.7000302999999999</v>
      </c>
      <c r="BP67" s="31" t="str">
        <f t="shared" ref="BP67:BP130" si="46">INDEX($BL$2:$BL$394,MATCH(BO67,$BN$2:$BN$394,0))</f>
        <v>Torbay Council</v>
      </c>
      <c r="BQ67" s="31">
        <f t="shared" ref="BQ67:BQ130" si="47">VLOOKUP(BP67,$BL$2:$BN$394,3,FALSE)-(MATCH(BP67,$BL$2:$BL$394,0)+1)*0.0000001</f>
        <v>3.6999999999999997</v>
      </c>
      <c r="BR67" s="31">
        <f t="shared" ref="BR67:BR130" si="48">IF(BP67=$AR$1,0,BQ67)</f>
        <v>3.6999999999999997</v>
      </c>
      <c r="BS67" s="31">
        <f t="shared" ref="BS67:BS130" si="49">IF(BP67=$AR$1,BQ67,0)</f>
        <v>0</v>
      </c>
    </row>
    <row r="68" spans="1:71" ht="14.25" customHeight="1" x14ac:dyDescent="0.25">
      <c r="A68" s="8">
        <f>--((B68+Data_2018!B68)=2)</f>
        <v>1</v>
      </c>
      <c r="B68" s="8">
        <f t="shared" si="35"/>
        <v>1</v>
      </c>
      <c r="C68" t="s">
        <v>158</v>
      </c>
      <c r="D68">
        <v>1</v>
      </c>
      <c r="E68" t="s">
        <v>798</v>
      </c>
      <c r="F68" s="31">
        <f t="shared" si="36"/>
        <v>1</v>
      </c>
      <c r="G68" s="31">
        <v>0</v>
      </c>
      <c r="H68" s="31" t="s">
        <v>34</v>
      </c>
      <c r="I68" s="31">
        <v>6.4</v>
      </c>
      <c r="J68" s="31">
        <v>1.4</v>
      </c>
      <c r="K68" s="31">
        <v>13.2</v>
      </c>
      <c r="L68" s="31">
        <v>5.9</v>
      </c>
      <c r="M68" s="31">
        <v>12</v>
      </c>
      <c r="N68" s="31">
        <v>12</v>
      </c>
      <c r="O68" s="31">
        <v>55.3</v>
      </c>
      <c r="P68" s="31">
        <v>44.7</v>
      </c>
      <c r="Q68" s="31">
        <v>49</v>
      </c>
      <c r="R68" s="31">
        <v>51</v>
      </c>
      <c r="S68" s="31">
        <v>49.7</v>
      </c>
      <c r="T68" s="31">
        <v>50.3</v>
      </c>
      <c r="U68" s="31">
        <v>57.8</v>
      </c>
      <c r="V68" s="31">
        <v>42.2</v>
      </c>
      <c r="W68" t="s">
        <v>159</v>
      </c>
      <c r="Y68" t="s">
        <v>25</v>
      </c>
      <c r="Z68" t="s">
        <v>158</v>
      </c>
      <c r="AA68" t="b">
        <v>0</v>
      </c>
      <c r="AK68">
        <f t="shared" si="25"/>
        <v>1.4</v>
      </c>
      <c r="AL68">
        <f t="shared" si="37"/>
        <v>1.4000679999999999</v>
      </c>
      <c r="AM68">
        <f t="shared" si="26"/>
        <v>16.800188000000002</v>
      </c>
      <c r="AN68" t="str">
        <f t="shared" si="27"/>
        <v>London Borough of Barking and Dagenham</v>
      </c>
      <c r="AO68">
        <f t="shared" si="28"/>
        <v>16.8</v>
      </c>
      <c r="AQ68">
        <f>SUM($AU$2:AU68)</f>
        <v>67</v>
      </c>
      <c r="AR68" t="str">
        <f t="shared" si="38"/>
        <v>London Borough of Barking and Dagenham</v>
      </c>
      <c r="AS68">
        <f t="shared" si="29"/>
        <v>16.8</v>
      </c>
      <c r="AT68">
        <f t="shared" si="30"/>
        <v>0</v>
      </c>
      <c r="AU68">
        <f t="shared" si="31"/>
        <v>1</v>
      </c>
      <c r="AX68" t="str">
        <f t="shared" si="32"/>
        <v>London Borough of Barking and Dagenham</v>
      </c>
      <c r="AY68">
        <f t="shared" si="33"/>
        <v>16.8</v>
      </c>
      <c r="AZ68">
        <f t="shared" si="34"/>
        <v>0</v>
      </c>
      <c r="BB68" t="str">
        <f t="shared" si="39"/>
        <v>London Borough of Barking and Dagenham</v>
      </c>
      <c r="BC68">
        <f t="shared" si="40"/>
        <v>16.8</v>
      </c>
      <c r="BD68" s="31">
        <f>IFERROR(BC68-VLOOKUP(BB68,Data_2018!$C$2:$V$394,$AE$1+6,FALSE),"")</f>
        <v>2.9000000000000004</v>
      </c>
      <c r="BE68" s="43" t="str">
        <f t="shared" si="41"/>
        <v>h</v>
      </c>
      <c r="BL68" s="31" t="str">
        <f t="shared" si="42"/>
        <v>London Borough of Barking and Dagenham</v>
      </c>
      <c r="BM68" s="31">
        <f t="shared" si="43"/>
        <v>2.9000000000000004</v>
      </c>
      <c r="BN68" s="31">
        <f t="shared" si="44"/>
        <v>2.9000068000000003</v>
      </c>
      <c r="BO68" s="31">
        <f t="shared" si="45"/>
        <v>3.7000020999999994</v>
      </c>
      <c r="BP68" s="31" t="str">
        <f t="shared" si="46"/>
        <v>Essex Police</v>
      </c>
      <c r="BQ68" s="31">
        <f t="shared" si="47"/>
        <v>3.6999999999999993</v>
      </c>
      <c r="BR68" s="31">
        <f t="shared" si="48"/>
        <v>3.6999999999999993</v>
      </c>
      <c r="BS68" s="31">
        <f t="shared" si="49"/>
        <v>0</v>
      </c>
    </row>
    <row r="69" spans="1:71" s="2" customFormat="1" ht="14.25" customHeight="1" x14ac:dyDescent="0.25">
      <c r="A69" s="8">
        <f>--((B69+Data_2018!B69)=2)</f>
        <v>1</v>
      </c>
      <c r="B69" s="8">
        <f t="shared" si="35"/>
        <v>1</v>
      </c>
      <c r="C69" t="s">
        <v>160</v>
      </c>
      <c r="D69">
        <v>1</v>
      </c>
      <c r="E69" t="s">
        <v>737</v>
      </c>
      <c r="F69" s="31">
        <f t="shared" si="36"/>
        <v>1</v>
      </c>
      <c r="G69" s="31">
        <v>0</v>
      </c>
      <c r="H69" s="31" t="s">
        <v>34</v>
      </c>
      <c r="I69" s="31">
        <v>8.1</v>
      </c>
      <c r="J69" s="31">
        <v>11.1</v>
      </c>
      <c r="K69" s="31">
        <v>0</v>
      </c>
      <c r="L69" s="31">
        <v>0</v>
      </c>
      <c r="M69" s="31">
        <v>0</v>
      </c>
      <c r="N69" s="31">
        <v>0</v>
      </c>
      <c r="O69" s="31">
        <v>24.2</v>
      </c>
      <c r="P69" s="31">
        <v>75.8</v>
      </c>
      <c r="Q69" s="31">
        <v>36.6</v>
      </c>
      <c r="R69" s="31">
        <v>63.4</v>
      </c>
      <c r="S69" s="31">
        <v>39.4</v>
      </c>
      <c r="T69" s="31">
        <v>60.6</v>
      </c>
      <c r="U69" s="31">
        <v>40.700000000000003</v>
      </c>
      <c r="V69" s="31">
        <v>59.3</v>
      </c>
      <c r="W69" t="s">
        <v>161</v>
      </c>
      <c r="X69"/>
      <c r="Y69" t="s">
        <v>24</v>
      </c>
      <c r="Z69" t="s">
        <v>160</v>
      </c>
      <c r="AA69" t="b">
        <v>0</v>
      </c>
      <c r="AH69"/>
      <c r="AK69">
        <f t="shared" si="25"/>
        <v>11.1</v>
      </c>
      <c r="AL69">
        <f t="shared" si="37"/>
        <v>11.100069</v>
      </c>
      <c r="AM69">
        <f t="shared" si="26"/>
        <v>16.500209999999999</v>
      </c>
      <c r="AN69" t="str">
        <f t="shared" si="27"/>
        <v>Merseyside Police</v>
      </c>
      <c r="AO69">
        <f t="shared" si="28"/>
        <v>16.5</v>
      </c>
      <c r="AQ69">
        <f>SUM($AU$2:AU69)</f>
        <v>68</v>
      </c>
      <c r="AR69" t="str">
        <f t="shared" si="38"/>
        <v>Merseyside Police</v>
      </c>
      <c r="AS69">
        <f t="shared" si="29"/>
        <v>16.5</v>
      </c>
      <c r="AT69">
        <f t="shared" si="30"/>
        <v>0</v>
      </c>
      <c r="AU69">
        <f t="shared" si="31"/>
        <v>1</v>
      </c>
      <c r="AX69" t="str">
        <f t="shared" si="32"/>
        <v>Merseyside Police</v>
      </c>
      <c r="AY69">
        <f t="shared" si="33"/>
        <v>16.5</v>
      </c>
      <c r="AZ69">
        <f t="shared" si="34"/>
        <v>0</v>
      </c>
      <c r="BB69" t="str">
        <f t="shared" si="39"/>
        <v>Merseyside Police</v>
      </c>
      <c r="BC69">
        <f t="shared" si="40"/>
        <v>16.5</v>
      </c>
      <c r="BD69" s="31">
        <f>IFERROR(BC69-VLOOKUP(BB69,Data_2018!$C$2:$V$394,$AE$1+6,FALSE),"")</f>
        <v>0.10000000000000142</v>
      </c>
      <c r="BE69" s="43" t="str">
        <f t="shared" si="41"/>
        <v>h</v>
      </c>
      <c r="BL69" s="31" t="str">
        <f t="shared" si="42"/>
        <v>Merseyside Police</v>
      </c>
      <c r="BM69" s="31">
        <f t="shared" si="43"/>
        <v>0.10000000000000142</v>
      </c>
      <c r="BN69" s="31">
        <f t="shared" si="44"/>
        <v>0.10000690000000143</v>
      </c>
      <c r="BO69" s="31">
        <f t="shared" si="45"/>
        <v>3.6000369999999995</v>
      </c>
      <c r="BP69" s="31" t="str">
        <f t="shared" si="46"/>
        <v>South Hams District Council</v>
      </c>
      <c r="BQ69" s="31">
        <f t="shared" si="47"/>
        <v>3.5999999999999996</v>
      </c>
      <c r="BR69" s="31">
        <f t="shared" si="48"/>
        <v>3.5999999999999996</v>
      </c>
      <c r="BS69" s="31">
        <f t="shared" si="49"/>
        <v>0</v>
      </c>
    </row>
    <row r="70" spans="1:71" ht="14.25" customHeight="1" x14ac:dyDescent="0.25">
      <c r="A70" s="8">
        <f>--((B70+Data_2018!B70)=2)</f>
        <v>1</v>
      </c>
      <c r="B70" s="8">
        <f t="shared" si="35"/>
        <v>1</v>
      </c>
      <c r="C70" t="s">
        <v>162</v>
      </c>
      <c r="D70">
        <v>1</v>
      </c>
      <c r="E70" t="s">
        <v>736</v>
      </c>
      <c r="F70" s="31">
        <f t="shared" si="36"/>
        <v>1</v>
      </c>
      <c r="G70" s="31">
        <v>0</v>
      </c>
      <c r="H70" s="31" t="s">
        <v>34</v>
      </c>
      <c r="I70" s="31">
        <v>9.3000000000000007</v>
      </c>
      <c r="J70" s="31">
        <v>15</v>
      </c>
      <c r="K70" s="31">
        <v>0</v>
      </c>
      <c r="L70" s="31">
        <v>0</v>
      </c>
      <c r="M70" s="31">
        <v>0</v>
      </c>
      <c r="N70" s="31">
        <v>0</v>
      </c>
      <c r="O70" s="31">
        <v>41</v>
      </c>
      <c r="P70" s="31">
        <v>59</v>
      </c>
      <c r="Q70" s="31">
        <v>33</v>
      </c>
      <c r="R70" s="31">
        <v>67</v>
      </c>
      <c r="S70" s="31">
        <v>56</v>
      </c>
      <c r="T70" s="31">
        <v>44</v>
      </c>
      <c r="U70" s="31">
        <v>58</v>
      </c>
      <c r="V70" s="31">
        <v>42</v>
      </c>
      <c r="W70" t="s">
        <v>163</v>
      </c>
      <c r="Y70" t="s">
        <v>22</v>
      </c>
      <c r="Z70" t="s">
        <v>162</v>
      </c>
      <c r="AA70" t="b">
        <v>0</v>
      </c>
      <c r="AK70">
        <f t="shared" si="25"/>
        <v>15</v>
      </c>
      <c r="AL70">
        <f t="shared" si="37"/>
        <v>15.000069999999999</v>
      </c>
      <c r="AM70">
        <f t="shared" si="26"/>
        <v>16.500095999999999</v>
      </c>
      <c r="AN70" t="str">
        <f t="shared" si="27"/>
        <v>Doncaster Metropolitan Borough Council</v>
      </c>
      <c r="AO70">
        <f t="shared" si="28"/>
        <v>16.5</v>
      </c>
      <c r="AQ70">
        <f>SUM($AU$2:AU70)</f>
        <v>69</v>
      </c>
      <c r="AR70" t="str">
        <f t="shared" si="38"/>
        <v>Doncaster Metropolitan Borough Council</v>
      </c>
      <c r="AS70">
        <f t="shared" si="29"/>
        <v>16.5</v>
      </c>
      <c r="AT70">
        <f t="shared" si="30"/>
        <v>0</v>
      </c>
      <c r="AU70">
        <f t="shared" si="31"/>
        <v>1</v>
      </c>
      <c r="AX70" t="str">
        <f t="shared" si="32"/>
        <v>Doncaster Metropolitan Borough Council</v>
      </c>
      <c r="AY70">
        <f t="shared" si="33"/>
        <v>16.5</v>
      </c>
      <c r="AZ70">
        <f t="shared" si="34"/>
        <v>0</v>
      </c>
      <c r="BB70" t="str">
        <f t="shared" si="39"/>
        <v>Doncaster Metropolitan Borough Council</v>
      </c>
      <c r="BC70">
        <f t="shared" si="40"/>
        <v>16.5</v>
      </c>
      <c r="BD70" s="31">
        <f>IFERROR(BC70-VLOOKUP(BB70,Data_2018!$C$2:$V$394,$AE$1+6,FALSE),"")</f>
        <v>-4.6000000000000014</v>
      </c>
      <c r="BE70" s="43" t="str">
        <f t="shared" si="41"/>
        <v>i</v>
      </c>
      <c r="BL70" s="31" t="str">
        <f t="shared" si="42"/>
        <v>Doncaster Metropolitan Borough Council</v>
      </c>
      <c r="BM70" s="31">
        <f t="shared" si="43"/>
        <v>-4.6000000000000014</v>
      </c>
      <c r="BN70" s="31">
        <f t="shared" si="44"/>
        <v>-4.5999930000000013</v>
      </c>
      <c r="BO70" s="31">
        <f t="shared" si="45"/>
        <v>3.5000132000000002</v>
      </c>
      <c r="BP70" s="31" t="str">
        <f t="shared" si="46"/>
        <v>Lincolnshire Police</v>
      </c>
      <c r="BQ70" s="31">
        <f t="shared" si="47"/>
        <v>3.5</v>
      </c>
      <c r="BR70" s="31">
        <f t="shared" si="48"/>
        <v>3.5</v>
      </c>
      <c r="BS70" s="31">
        <f t="shared" si="49"/>
        <v>0</v>
      </c>
    </row>
    <row r="71" spans="1:71" ht="14.25" customHeight="1" x14ac:dyDescent="0.25">
      <c r="A71" s="8">
        <f>--((B71+Data_2018!B71)=2)</f>
        <v>1</v>
      </c>
      <c r="B71" s="8">
        <f t="shared" si="35"/>
        <v>1</v>
      </c>
      <c r="C71" t="s">
        <v>164</v>
      </c>
      <c r="D71">
        <v>1</v>
      </c>
      <c r="E71" t="s">
        <v>738</v>
      </c>
      <c r="F71" s="31">
        <f t="shared" si="36"/>
        <v>1</v>
      </c>
      <c r="G71" s="31">
        <v>0</v>
      </c>
      <c r="H71" s="31" t="s">
        <v>34</v>
      </c>
      <c r="I71" s="31">
        <v>3.9</v>
      </c>
      <c r="J71" s="31">
        <v>0.8</v>
      </c>
      <c r="K71" s="31">
        <v>0</v>
      </c>
      <c r="L71" s="31">
        <v>0</v>
      </c>
      <c r="M71" s="31">
        <v>0</v>
      </c>
      <c r="N71" s="31">
        <v>0</v>
      </c>
      <c r="O71" s="31">
        <v>37.5</v>
      </c>
      <c r="P71" s="31">
        <v>62.5</v>
      </c>
      <c r="Q71" s="31">
        <v>33.700000000000003</v>
      </c>
      <c r="R71" s="31">
        <v>66.3</v>
      </c>
      <c r="S71" s="31">
        <v>37.799999999999997</v>
      </c>
      <c r="T71" s="31">
        <v>62.2</v>
      </c>
      <c r="U71" s="31">
        <v>40.1</v>
      </c>
      <c r="V71" s="31">
        <v>59.9</v>
      </c>
      <c r="W71" t="s">
        <v>165</v>
      </c>
      <c r="Y71" t="s">
        <v>25</v>
      </c>
      <c r="Z71" t="s">
        <v>164</v>
      </c>
      <c r="AA71" t="b">
        <v>0</v>
      </c>
      <c r="AK71">
        <f t="shared" si="25"/>
        <v>0.8</v>
      </c>
      <c r="AL71">
        <f t="shared" si="37"/>
        <v>0.80007100000000009</v>
      </c>
      <c r="AM71">
        <f t="shared" si="26"/>
        <v>16.200384</v>
      </c>
      <c r="AN71" t="str">
        <f t="shared" si="27"/>
        <v>Woking Borough Council</v>
      </c>
      <c r="AO71">
        <f t="shared" si="28"/>
        <v>16.2</v>
      </c>
      <c r="AQ71">
        <f>SUM($AU$2:AU71)</f>
        <v>70</v>
      </c>
      <c r="AR71" t="str">
        <f t="shared" si="38"/>
        <v>Woking Borough Council</v>
      </c>
      <c r="AS71">
        <f t="shared" si="29"/>
        <v>16.2</v>
      </c>
      <c r="AT71">
        <f t="shared" si="30"/>
        <v>0</v>
      </c>
      <c r="AU71">
        <f t="shared" si="31"/>
        <v>1</v>
      </c>
      <c r="AX71" t="str">
        <f t="shared" si="32"/>
        <v>Woking Borough Council</v>
      </c>
      <c r="AY71">
        <f t="shared" si="33"/>
        <v>16.2</v>
      </c>
      <c r="AZ71">
        <f t="shared" si="34"/>
        <v>0</v>
      </c>
      <c r="BB71" t="str">
        <f t="shared" si="39"/>
        <v>Woking Borough Council</v>
      </c>
      <c r="BC71">
        <f t="shared" si="40"/>
        <v>16.2</v>
      </c>
      <c r="BD71" s="31">
        <f>IFERROR(BC71-VLOOKUP(BB71,Data_2018!$C$2:$V$394,$AE$1+6,FALSE),"")</f>
        <v>0.59999999999999964</v>
      </c>
      <c r="BE71" s="43" t="str">
        <f t="shared" si="41"/>
        <v>h</v>
      </c>
      <c r="BL71" s="31" t="str">
        <f t="shared" si="42"/>
        <v>Woking Borough Council</v>
      </c>
      <c r="BM71" s="31">
        <f t="shared" si="43"/>
        <v>0.59999999999999964</v>
      </c>
      <c r="BN71" s="31">
        <f t="shared" si="44"/>
        <v>0.60000709999999968</v>
      </c>
      <c r="BO71" s="31">
        <f t="shared" si="45"/>
        <v>3.5000106999999998</v>
      </c>
      <c r="BP71" s="31" t="str">
        <f t="shared" si="46"/>
        <v>Walsall Council</v>
      </c>
      <c r="BQ71" s="31">
        <f t="shared" si="47"/>
        <v>3.5</v>
      </c>
      <c r="BR71" s="31">
        <f t="shared" si="48"/>
        <v>3.5</v>
      </c>
      <c r="BS71" s="31">
        <f t="shared" si="49"/>
        <v>0</v>
      </c>
    </row>
    <row r="72" spans="1:71" ht="14.25" customHeight="1" x14ac:dyDescent="0.25">
      <c r="A72" s="8">
        <f>--((B72+Data_2018!B72)=2)</f>
        <v>1</v>
      </c>
      <c r="B72" s="8">
        <f t="shared" si="35"/>
        <v>1</v>
      </c>
      <c r="C72" s="2" t="s">
        <v>166</v>
      </c>
      <c r="D72" s="2">
        <v>1</v>
      </c>
      <c r="E72" t="s">
        <v>740</v>
      </c>
      <c r="F72" s="31">
        <f t="shared" si="36"/>
        <v>1</v>
      </c>
      <c r="G72" s="31">
        <v>7583911</v>
      </c>
      <c r="H72" s="31">
        <v>1</v>
      </c>
      <c r="I72" s="31">
        <v>6.4</v>
      </c>
      <c r="J72" s="31">
        <v>4</v>
      </c>
      <c r="K72" s="31">
        <v>0</v>
      </c>
      <c r="L72" s="31">
        <v>0</v>
      </c>
      <c r="M72" s="31">
        <v>0</v>
      </c>
      <c r="N72" s="31">
        <v>0</v>
      </c>
      <c r="O72" s="31">
        <v>62.8</v>
      </c>
      <c r="P72" s="31">
        <v>37.200000000000003</v>
      </c>
      <c r="Q72" s="31">
        <v>95.1</v>
      </c>
      <c r="R72" s="31">
        <v>4.9000000000000004</v>
      </c>
      <c r="S72" s="31">
        <v>85.4</v>
      </c>
      <c r="T72" s="31">
        <v>14.6</v>
      </c>
      <c r="U72" s="31">
        <v>84.7</v>
      </c>
      <c r="V72" s="31">
        <v>15.3</v>
      </c>
      <c r="W72" s="2" t="s">
        <v>167</v>
      </c>
      <c r="X72" s="2"/>
      <c r="Y72" s="2" t="s">
        <v>22</v>
      </c>
      <c r="Z72" s="2" t="s">
        <v>166</v>
      </c>
      <c r="AA72" s="2" t="b">
        <v>0</v>
      </c>
      <c r="AK72">
        <f t="shared" si="25"/>
        <v>4</v>
      </c>
      <c r="AL72">
        <f t="shared" si="37"/>
        <v>4.0000720000000003</v>
      </c>
      <c r="AM72">
        <f t="shared" si="26"/>
        <v>16.200137999999999</v>
      </c>
      <c r="AN72" t="str">
        <f t="shared" si="27"/>
        <v>Greater Manchester Police</v>
      </c>
      <c r="AO72">
        <f t="shared" si="28"/>
        <v>16.2</v>
      </c>
      <c r="AQ72">
        <f>SUM($AU$2:AU72)</f>
        <v>71</v>
      </c>
      <c r="AR72" t="str">
        <f t="shared" si="38"/>
        <v>Greater Manchester Police</v>
      </c>
      <c r="AS72">
        <f t="shared" si="29"/>
        <v>16.2</v>
      </c>
      <c r="AT72">
        <f t="shared" si="30"/>
        <v>0</v>
      </c>
      <c r="AU72">
        <f t="shared" si="31"/>
        <v>1</v>
      </c>
      <c r="AX72" t="str">
        <f t="shared" si="32"/>
        <v>Greater Manchester Police</v>
      </c>
      <c r="AY72">
        <f t="shared" si="33"/>
        <v>16.2</v>
      </c>
      <c r="AZ72">
        <f t="shared" si="34"/>
        <v>0</v>
      </c>
      <c r="BB72" t="str">
        <f t="shared" si="39"/>
        <v>Greater Manchester Police</v>
      </c>
      <c r="BC72">
        <f t="shared" si="40"/>
        <v>16.2</v>
      </c>
      <c r="BD72" s="31">
        <f>IFERROR(BC72-VLOOKUP(BB72,Data_2018!$C$2:$V$394,$AE$1+6,FALSE),"")</f>
        <v>2.0999999999999996</v>
      </c>
      <c r="BE72" s="43" t="str">
        <f t="shared" si="41"/>
        <v>h</v>
      </c>
      <c r="BL72" s="31" t="str">
        <f t="shared" si="42"/>
        <v>Greater Manchester Police</v>
      </c>
      <c r="BM72" s="31">
        <f t="shared" si="43"/>
        <v>2.0999999999999996</v>
      </c>
      <c r="BN72" s="31">
        <f t="shared" si="44"/>
        <v>2.1000071999999999</v>
      </c>
      <c r="BO72" s="31">
        <f t="shared" si="45"/>
        <v>3.5000054000000018</v>
      </c>
      <c r="BP72" s="31" t="str">
        <f t="shared" si="46"/>
        <v>Bedfordshire Police</v>
      </c>
      <c r="BQ72" s="31">
        <f t="shared" si="47"/>
        <v>3.5000000000000018</v>
      </c>
      <c r="BR72" s="31">
        <f t="shared" si="48"/>
        <v>3.5000000000000018</v>
      </c>
      <c r="BS72" s="31">
        <f t="shared" si="49"/>
        <v>0</v>
      </c>
    </row>
    <row r="73" spans="1:71" ht="14.25" customHeight="1" x14ac:dyDescent="0.25">
      <c r="A73" s="8">
        <f>--((B73+Data_2018!B73)=2)</f>
        <v>1</v>
      </c>
      <c r="B73" s="8">
        <f t="shared" si="35"/>
        <v>1</v>
      </c>
      <c r="C73" t="s">
        <v>168</v>
      </c>
      <c r="D73">
        <v>1</v>
      </c>
      <c r="E73" t="s">
        <v>739</v>
      </c>
      <c r="F73" s="31">
        <f t="shared" si="36"/>
        <v>1</v>
      </c>
      <c r="G73" s="31">
        <v>0</v>
      </c>
      <c r="H73" s="31" t="s">
        <v>43</v>
      </c>
      <c r="I73" s="31">
        <v>9.9</v>
      </c>
      <c r="J73" s="31">
        <v>0.4</v>
      </c>
      <c r="K73" s="31">
        <v>0</v>
      </c>
      <c r="L73" s="31">
        <v>0</v>
      </c>
      <c r="M73" s="31">
        <v>0</v>
      </c>
      <c r="N73" s="31">
        <v>0</v>
      </c>
      <c r="O73" s="31">
        <v>44.6</v>
      </c>
      <c r="P73" s="31">
        <v>55.4</v>
      </c>
      <c r="Q73" s="31">
        <v>58.8</v>
      </c>
      <c r="R73" s="31">
        <v>41.2</v>
      </c>
      <c r="S73" s="31">
        <v>78.2</v>
      </c>
      <c r="T73" s="31">
        <v>21.8</v>
      </c>
      <c r="U73" s="31">
        <v>79.099999999999994</v>
      </c>
      <c r="V73" s="31">
        <v>20.9</v>
      </c>
      <c r="Y73" t="s">
        <v>26</v>
      </c>
      <c r="Z73" t="s">
        <v>168</v>
      </c>
      <c r="AA73" t="b">
        <v>0</v>
      </c>
      <c r="AK73">
        <f t="shared" si="25"/>
        <v>0.4</v>
      </c>
      <c r="AL73">
        <f t="shared" si="37"/>
        <v>0.40007300000000001</v>
      </c>
      <c r="AM73">
        <f t="shared" si="26"/>
        <v>16.100328000000001</v>
      </c>
      <c r="AN73" t="str">
        <f t="shared" si="27"/>
        <v>Suffolk County Council</v>
      </c>
      <c r="AO73">
        <f t="shared" si="28"/>
        <v>16.100000000000001</v>
      </c>
      <c r="AQ73">
        <f>SUM($AU$2:AU73)</f>
        <v>72</v>
      </c>
      <c r="AR73" t="str">
        <f t="shared" si="38"/>
        <v>Suffolk County Council</v>
      </c>
      <c r="AS73">
        <f t="shared" si="29"/>
        <v>16.100000000000001</v>
      </c>
      <c r="AT73">
        <f t="shared" si="30"/>
        <v>0</v>
      </c>
      <c r="AU73">
        <f t="shared" si="31"/>
        <v>1</v>
      </c>
      <c r="AX73" t="str">
        <f t="shared" si="32"/>
        <v>Suffolk County Council</v>
      </c>
      <c r="AY73">
        <f t="shared" si="33"/>
        <v>16.100000000000001</v>
      </c>
      <c r="AZ73">
        <f t="shared" si="34"/>
        <v>0</v>
      </c>
      <c r="BB73" t="str">
        <f t="shared" si="39"/>
        <v>Suffolk County Council</v>
      </c>
      <c r="BC73">
        <f t="shared" si="40"/>
        <v>16.100000000000001</v>
      </c>
      <c r="BD73" s="31">
        <f>IFERROR(BC73-VLOOKUP(BB73,Data_2018!$C$2:$V$394,$AE$1+6,FALSE),"")</f>
        <v>-2.5</v>
      </c>
      <c r="BE73" s="43" t="str">
        <f t="shared" si="41"/>
        <v>i</v>
      </c>
      <c r="BL73" s="31" t="str">
        <f t="shared" si="42"/>
        <v>Suffolk County Council</v>
      </c>
      <c r="BM73" s="31">
        <f t="shared" si="43"/>
        <v>-2.5</v>
      </c>
      <c r="BN73" s="31">
        <f t="shared" si="44"/>
        <v>-2.4999927</v>
      </c>
      <c r="BO73" s="31">
        <f t="shared" si="45"/>
        <v>3.4000354000000002</v>
      </c>
      <c r="BP73" s="31" t="str">
        <f t="shared" si="46"/>
        <v>Basingstoke &amp; Deane Borough Council</v>
      </c>
      <c r="BQ73" s="31">
        <f t="shared" si="47"/>
        <v>3.4000000000000004</v>
      </c>
      <c r="BR73" s="31">
        <f t="shared" si="48"/>
        <v>3.4000000000000004</v>
      </c>
      <c r="BS73" s="31">
        <f t="shared" si="49"/>
        <v>0</v>
      </c>
    </row>
    <row r="74" spans="1:71" ht="14.25" customHeight="1" x14ac:dyDescent="0.25">
      <c r="A74" s="8">
        <f>--((B74+Data_2018!B74)=2)</f>
        <v>1</v>
      </c>
      <c r="B74" s="8">
        <f t="shared" si="35"/>
        <v>1</v>
      </c>
      <c r="C74" t="s">
        <v>169</v>
      </c>
      <c r="D74">
        <v>1</v>
      </c>
      <c r="E74" t="s">
        <v>736</v>
      </c>
      <c r="F74" s="31">
        <f t="shared" si="36"/>
        <v>1</v>
      </c>
      <c r="G74" s="31">
        <v>0</v>
      </c>
      <c r="H74" s="31" t="s">
        <v>34</v>
      </c>
      <c r="I74" s="31">
        <v>-4.5999999999999996</v>
      </c>
      <c r="J74" s="31">
        <v>-6.5</v>
      </c>
      <c r="K74" s="31">
        <v>-11.3</v>
      </c>
      <c r="L74" s="31">
        <v>-2.5</v>
      </c>
      <c r="M74" s="31">
        <v>92</v>
      </c>
      <c r="N74" s="31">
        <v>91</v>
      </c>
      <c r="O74" s="31">
        <v>66.5</v>
      </c>
      <c r="P74" s="31">
        <v>33.5</v>
      </c>
      <c r="Q74" s="31">
        <v>56.8</v>
      </c>
      <c r="R74" s="31">
        <v>43.2</v>
      </c>
      <c r="S74" s="31">
        <v>38.700000000000003</v>
      </c>
      <c r="T74" s="31">
        <v>61.3</v>
      </c>
      <c r="U74" s="31">
        <v>52.7</v>
      </c>
      <c r="V74" s="31">
        <v>47.3</v>
      </c>
      <c r="W74" t="s">
        <v>170</v>
      </c>
      <c r="Y74" t="s">
        <v>22</v>
      </c>
      <c r="Z74" t="s">
        <v>169</v>
      </c>
      <c r="AA74" t="b">
        <v>0</v>
      </c>
      <c r="AK74">
        <f t="shared" si="25"/>
        <v>-6.5</v>
      </c>
      <c r="AL74">
        <f t="shared" si="37"/>
        <v>-6.4999260000000003</v>
      </c>
      <c r="AM74">
        <f t="shared" si="26"/>
        <v>15.900325</v>
      </c>
      <c r="AN74" t="str">
        <f t="shared" si="27"/>
        <v>Stroud District Council</v>
      </c>
      <c r="AO74">
        <f t="shared" si="28"/>
        <v>15.9</v>
      </c>
      <c r="AQ74">
        <f>SUM($AU$2:AU74)</f>
        <v>73</v>
      </c>
      <c r="AR74" t="str">
        <f t="shared" si="38"/>
        <v>Stroud District Council</v>
      </c>
      <c r="AS74">
        <f t="shared" si="29"/>
        <v>15.9</v>
      </c>
      <c r="AT74">
        <f t="shared" si="30"/>
        <v>0</v>
      </c>
      <c r="AU74">
        <f t="shared" si="31"/>
        <v>1</v>
      </c>
      <c r="AX74" t="str">
        <f t="shared" si="32"/>
        <v>Stroud District Council</v>
      </c>
      <c r="AY74">
        <f t="shared" si="33"/>
        <v>15.9</v>
      </c>
      <c r="AZ74">
        <f t="shared" si="34"/>
        <v>0</v>
      </c>
      <c r="BB74" t="str">
        <f t="shared" si="39"/>
        <v>Stroud District Council</v>
      </c>
      <c r="BC74">
        <f t="shared" si="40"/>
        <v>15.9</v>
      </c>
      <c r="BD74" s="31">
        <f>IFERROR(BC74-VLOOKUP(BB74,Data_2018!$C$2:$V$394,$AE$1+6,FALSE),"")</f>
        <v>-1.2999999999999989</v>
      </c>
      <c r="BE74" s="43" t="str">
        <f t="shared" si="41"/>
        <v>i</v>
      </c>
      <c r="BL74" s="31" t="str">
        <f t="shared" si="42"/>
        <v>Stroud District Council</v>
      </c>
      <c r="BM74" s="31">
        <f t="shared" si="43"/>
        <v>-1.2999999999999989</v>
      </c>
      <c r="BN74" s="31">
        <f t="shared" si="44"/>
        <v>-1.2999925999999988</v>
      </c>
      <c r="BO74" s="31">
        <f t="shared" si="45"/>
        <v>3.4000333000000005</v>
      </c>
      <c r="BP74" s="31" t="str">
        <f t="shared" si="46"/>
        <v>Stoke-on-Trent City Council</v>
      </c>
      <c r="BQ74" s="31">
        <f t="shared" si="47"/>
        <v>3.4000000000000004</v>
      </c>
      <c r="BR74" s="31">
        <f t="shared" si="48"/>
        <v>3.4000000000000004</v>
      </c>
      <c r="BS74" s="31">
        <f t="shared" si="49"/>
        <v>0</v>
      </c>
    </row>
    <row r="75" spans="1:71" ht="14.25" customHeight="1" x14ac:dyDescent="0.25">
      <c r="A75" s="8">
        <f>--((B75+Data_2018!B75)=2)</f>
        <v>1</v>
      </c>
      <c r="B75" s="8">
        <f t="shared" si="35"/>
        <v>1</v>
      </c>
      <c r="C75" t="s">
        <v>171</v>
      </c>
      <c r="D75">
        <v>1</v>
      </c>
      <c r="E75" t="s">
        <v>736</v>
      </c>
      <c r="F75" s="31">
        <f t="shared" si="36"/>
        <v>1</v>
      </c>
      <c r="G75" s="31">
        <v>0</v>
      </c>
      <c r="H75" s="31" t="s">
        <v>34</v>
      </c>
      <c r="I75" s="31">
        <v>16.3</v>
      </c>
      <c r="J75" s="31">
        <v>20.9</v>
      </c>
      <c r="K75" s="31">
        <v>0</v>
      </c>
      <c r="L75" s="31">
        <v>0</v>
      </c>
      <c r="M75" s="31">
        <v>0</v>
      </c>
      <c r="N75" s="31">
        <v>0</v>
      </c>
      <c r="O75" s="31">
        <v>67.599999999999994</v>
      </c>
      <c r="P75" s="31">
        <v>32.4</v>
      </c>
      <c r="Q75" s="31">
        <v>59.2</v>
      </c>
      <c r="R75" s="31">
        <v>40.799999999999997</v>
      </c>
      <c r="S75" s="31">
        <v>21.1</v>
      </c>
      <c r="T75" s="31">
        <v>78.900000000000006</v>
      </c>
      <c r="U75" s="31">
        <v>49.3</v>
      </c>
      <c r="V75" s="31">
        <v>50.7</v>
      </c>
      <c r="W75" t="s">
        <v>172</v>
      </c>
      <c r="Y75" t="s">
        <v>23</v>
      </c>
      <c r="Z75" t="s">
        <v>171</v>
      </c>
      <c r="AA75" t="b">
        <v>0</v>
      </c>
      <c r="AK75">
        <f t="shared" si="25"/>
        <v>20.9</v>
      </c>
      <c r="AL75">
        <f t="shared" si="37"/>
        <v>20.900074999999998</v>
      </c>
      <c r="AM75">
        <f t="shared" si="26"/>
        <v>15.900324000000001</v>
      </c>
      <c r="AN75" t="str">
        <f t="shared" si="27"/>
        <v>Stratford-On-Avon District Council</v>
      </c>
      <c r="AO75">
        <f t="shared" si="28"/>
        <v>15.9</v>
      </c>
      <c r="AQ75">
        <f>SUM($AU$2:AU75)</f>
        <v>74</v>
      </c>
      <c r="AR75" t="str">
        <f t="shared" si="38"/>
        <v>Stratford-On-Avon District Council</v>
      </c>
      <c r="AS75">
        <f t="shared" si="29"/>
        <v>15.9</v>
      </c>
      <c r="AT75">
        <f t="shared" si="30"/>
        <v>0</v>
      </c>
      <c r="AU75">
        <f t="shared" si="31"/>
        <v>1</v>
      </c>
      <c r="AX75" t="str">
        <f t="shared" si="32"/>
        <v>Stratford-On-Avon District Council</v>
      </c>
      <c r="AY75">
        <f t="shared" si="33"/>
        <v>15.9</v>
      </c>
      <c r="AZ75">
        <f t="shared" si="34"/>
        <v>0</v>
      </c>
      <c r="BB75" t="str">
        <f t="shared" si="39"/>
        <v>Stratford-On-Avon District Council</v>
      </c>
      <c r="BC75">
        <f t="shared" si="40"/>
        <v>15.9</v>
      </c>
      <c r="BD75" s="31">
        <f>IFERROR(BC75-VLOOKUP(BB75,Data_2018!$C$2:$V$394,$AE$1+6,FALSE),"")</f>
        <v>-10.299999999999999</v>
      </c>
      <c r="BE75" s="43" t="str">
        <f t="shared" si="41"/>
        <v>i</v>
      </c>
      <c r="BL75" s="31" t="str">
        <f t="shared" si="42"/>
        <v>Stratford-On-Avon District Council</v>
      </c>
      <c r="BM75" s="31">
        <f t="shared" si="43"/>
        <v>-10.299999999999999</v>
      </c>
      <c r="BN75" s="31">
        <f t="shared" si="44"/>
        <v>-10.299992499999998</v>
      </c>
      <c r="BO75" s="31">
        <f t="shared" si="45"/>
        <v>3.3000371999999989</v>
      </c>
      <c r="BP75" s="31" t="str">
        <f t="shared" si="46"/>
        <v>Reigate and Banstead Borough Council</v>
      </c>
      <c r="BQ75" s="31">
        <f t="shared" si="47"/>
        <v>3.2999999999999989</v>
      </c>
      <c r="BR75" s="31">
        <f t="shared" si="48"/>
        <v>3.2999999999999989</v>
      </c>
      <c r="BS75" s="31">
        <f t="shared" si="49"/>
        <v>0</v>
      </c>
    </row>
    <row r="76" spans="1:71" ht="14.25" customHeight="1" x14ac:dyDescent="0.25">
      <c r="A76" s="8">
        <f>--((B76+Data_2018!B76)=2)</f>
        <v>1</v>
      </c>
      <c r="B76" s="8">
        <f t="shared" si="35"/>
        <v>1</v>
      </c>
      <c r="C76" t="s">
        <v>173</v>
      </c>
      <c r="D76">
        <v>1</v>
      </c>
      <c r="E76" t="s">
        <v>736</v>
      </c>
      <c r="F76" s="31">
        <f t="shared" si="36"/>
        <v>1</v>
      </c>
      <c r="G76" s="31">
        <v>0</v>
      </c>
      <c r="H76" s="31" t="s">
        <v>34</v>
      </c>
      <c r="I76" s="31">
        <v>10.8</v>
      </c>
      <c r="J76" s="31">
        <v>19.100000000000001</v>
      </c>
      <c r="K76" s="31">
        <v>0</v>
      </c>
      <c r="L76" s="31">
        <v>0</v>
      </c>
      <c r="M76" s="31">
        <v>0</v>
      </c>
      <c r="N76" s="31">
        <v>0</v>
      </c>
      <c r="O76" s="31">
        <v>42</v>
      </c>
      <c r="P76" s="31">
        <v>58</v>
      </c>
      <c r="Q76" s="31">
        <v>21</v>
      </c>
      <c r="R76" s="31">
        <v>79</v>
      </c>
      <c r="S76" s="31">
        <v>53</v>
      </c>
      <c r="T76" s="31">
        <v>47</v>
      </c>
      <c r="U76" s="31">
        <v>48</v>
      </c>
      <c r="V76" s="31">
        <v>52</v>
      </c>
      <c r="Y76" t="s">
        <v>22</v>
      </c>
      <c r="Z76" t="s">
        <v>173</v>
      </c>
      <c r="AA76" t="b">
        <v>0</v>
      </c>
      <c r="AK76">
        <f t="shared" si="25"/>
        <v>19.100000000000001</v>
      </c>
      <c r="AL76">
        <f t="shared" si="37"/>
        <v>19.100076000000001</v>
      </c>
      <c r="AM76">
        <f t="shared" si="26"/>
        <v>15.800107000000001</v>
      </c>
      <c r="AN76" t="str">
        <f t="shared" si="27"/>
        <v>East Hampshire District Council</v>
      </c>
      <c r="AO76">
        <f t="shared" si="28"/>
        <v>15.8</v>
      </c>
      <c r="AQ76">
        <f>SUM($AU$2:AU76)</f>
        <v>75</v>
      </c>
      <c r="AR76" t="str">
        <f t="shared" si="38"/>
        <v>East Hampshire District Council</v>
      </c>
      <c r="AS76">
        <f t="shared" si="29"/>
        <v>15.8</v>
      </c>
      <c r="AT76">
        <f t="shared" si="30"/>
        <v>0</v>
      </c>
      <c r="AU76">
        <f t="shared" si="31"/>
        <v>1</v>
      </c>
      <c r="AX76" t="str">
        <f t="shared" si="32"/>
        <v>East Hampshire District Council</v>
      </c>
      <c r="AY76">
        <f t="shared" si="33"/>
        <v>15.8</v>
      </c>
      <c r="AZ76">
        <f t="shared" si="34"/>
        <v>0</v>
      </c>
      <c r="BB76" t="str">
        <f t="shared" si="39"/>
        <v>East Hampshire District Council</v>
      </c>
      <c r="BC76">
        <f t="shared" si="40"/>
        <v>15.8</v>
      </c>
      <c r="BD76" s="31">
        <f>IFERROR(BC76-VLOOKUP(BB76,Data_2018!$C$2:$V$394,$AE$1+6,FALSE),"")</f>
        <v>1.7000000000000011</v>
      </c>
      <c r="BE76" s="43" t="str">
        <f t="shared" si="41"/>
        <v>h</v>
      </c>
      <c r="BL76" s="31" t="str">
        <f t="shared" si="42"/>
        <v>East Hampshire District Council</v>
      </c>
      <c r="BM76" s="31">
        <f t="shared" si="43"/>
        <v>1.7000000000000011</v>
      </c>
      <c r="BN76" s="31">
        <f t="shared" si="44"/>
        <v>1.7000076000000011</v>
      </c>
      <c r="BO76" s="31">
        <f t="shared" si="45"/>
        <v>3.3000345000000006</v>
      </c>
      <c r="BP76" s="31" t="str">
        <f t="shared" si="46"/>
        <v>Dorset County Council</v>
      </c>
      <c r="BQ76" s="31">
        <f t="shared" si="47"/>
        <v>3.3000000000000007</v>
      </c>
      <c r="BR76" s="31">
        <f t="shared" si="48"/>
        <v>3.3000000000000007</v>
      </c>
      <c r="BS76" s="31">
        <f t="shared" si="49"/>
        <v>0</v>
      </c>
    </row>
    <row r="77" spans="1:71" ht="14.25" customHeight="1" x14ac:dyDescent="0.25">
      <c r="A77" s="8">
        <f>--((B77+Data_2018!B77)=2)</f>
        <v>1</v>
      </c>
      <c r="B77" s="8">
        <f t="shared" si="35"/>
        <v>1</v>
      </c>
      <c r="C77" t="s">
        <v>174</v>
      </c>
      <c r="D77">
        <v>1</v>
      </c>
      <c r="E77" t="s">
        <v>738</v>
      </c>
      <c r="F77" s="31">
        <f t="shared" si="36"/>
        <v>1</v>
      </c>
      <c r="G77" s="31">
        <v>0</v>
      </c>
      <c r="H77" s="31" t="s">
        <v>34</v>
      </c>
      <c r="I77" s="31">
        <v>9.5</v>
      </c>
      <c r="J77" s="31">
        <v>11.1</v>
      </c>
      <c r="K77" s="31">
        <v>23.1</v>
      </c>
      <c r="L77" s="31">
        <v>19.2</v>
      </c>
      <c r="M77" s="31">
        <v>13</v>
      </c>
      <c r="N77" s="31">
        <v>20</v>
      </c>
      <c r="O77" s="31">
        <v>25</v>
      </c>
      <c r="P77" s="31">
        <v>75</v>
      </c>
      <c r="Q77" s="31">
        <v>29</v>
      </c>
      <c r="R77" s="31">
        <v>71</v>
      </c>
      <c r="S77" s="31">
        <v>48</v>
      </c>
      <c r="T77" s="31">
        <v>52</v>
      </c>
      <c r="U77" s="31">
        <v>40</v>
      </c>
      <c r="V77" s="31">
        <v>60</v>
      </c>
      <c r="W77" t="s">
        <v>175</v>
      </c>
      <c r="Y77" t="s">
        <v>24</v>
      </c>
      <c r="Z77" t="s">
        <v>174</v>
      </c>
      <c r="AA77" t="b">
        <v>0</v>
      </c>
      <c r="AK77">
        <f t="shared" si="25"/>
        <v>11.1</v>
      </c>
      <c r="AL77">
        <f t="shared" si="37"/>
        <v>11.100076999999999</v>
      </c>
      <c r="AM77">
        <f t="shared" si="26"/>
        <v>15.700360999999999</v>
      </c>
      <c r="AN77" t="str">
        <f t="shared" si="27"/>
        <v>Warrington Borough Council</v>
      </c>
      <c r="AO77">
        <f t="shared" si="28"/>
        <v>15.7</v>
      </c>
      <c r="AQ77">
        <f>SUM($AU$2:AU77)</f>
        <v>76</v>
      </c>
      <c r="AR77" t="str">
        <f t="shared" si="38"/>
        <v>Warrington Borough Council</v>
      </c>
      <c r="AS77">
        <f t="shared" si="29"/>
        <v>15.7</v>
      </c>
      <c r="AT77">
        <f t="shared" si="30"/>
        <v>0</v>
      </c>
      <c r="AU77">
        <f t="shared" si="31"/>
        <v>1</v>
      </c>
      <c r="AX77" t="str">
        <f t="shared" si="32"/>
        <v>Warrington Borough Council</v>
      </c>
      <c r="AY77">
        <f t="shared" si="33"/>
        <v>15.7</v>
      </c>
      <c r="AZ77">
        <f t="shared" si="34"/>
        <v>0</v>
      </c>
      <c r="BB77" t="str">
        <f t="shared" si="39"/>
        <v>Warrington Borough Council</v>
      </c>
      <c r="BC77">
        <f t="shared" si="40"/>
        <v>15.7</v>
      </c>
      <c r="BD77" s="31">
        <f>IFERROR(BC77-VLOOKUP(BB77,Data_2018!$C$2:$V$394,$AE$1+6,FALSE),"")</f>
        <v>0.69999999999999929</v>
      </c>
      <c r="BE77" s="43" t="str">
        <f t="shared" si="41"/>
        <v>h</v>
      </c>
      <c r="BL77" s="31" t="str">
        <f t="shared" si="42"/>
        <v>Warrington Borough Council</v>
      </c>
      <c r="BM77" s="31">
        <f t="shared" si="43"/>
        <v>0.69999999999999929</v>
      </c>
      <c r="BN77" s="31">
        <f t="shared" si="44"/>
        <v>0.70000769999999934</v>
      </c>
      <c r="BO77" s="31">
        <f t="shared" si="45"/>
        <v>3.300027</v>
      </c>
      <c r="BP77" s="31" t="str">
        <f t="shared" si="46"/>
        <v>Uttlesford District Council</v>
      </c>
      <c r="BQ77" s="31">
        <f t="shared" si="47"/>
        <v>3.3</v>
      </c>
      <c r="BR77" s="31">
        <f t="shared" si="48"/>
        <v>3.3</v>
      </c>
      <c r="BS77" s="31">
        <f t="shared" si="49"/>
        <v>0</v>
      </c>
    </row>
    <row r="78" spans="1:71" ht="14.25" customHeight="1" x14ac:dyDescent="0.25">
      <c r="A78" s="8">
        <f>--((B78+Data_2018!B78)=2)</f>
        <v>0</v>
      </c>
      <c r="B78" s="8">
        <f t="shared" si="35"/>
        <v>0</v>
      </c>
      <c r="C78" t="s">
        <v>176</v>
      </c>
      <c r="D78">
        <v>1</v>
      </c>
      <c r="E78" t="s">
        <v>736</v>
      </c>
      <c r="F78" s="31">
        <f t="shared" si="36"/>
        <v>0</v>
      </c>
      <c r="G78" s="31">
        <v>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t="s">
        <v>177</v>
      </c>
      <c r="Y78" t="s">
        <v>23</v>
      </c>
      <c r="Z78" t="s">
        <v>176</v>
      </c>
      <c r="AA78" t="b">
        <v>0</v>
      </c>
      <c r="AK78">
        <f t="shared" si="25"/>
        <v>0</v>
      </c>
      <c r="AL78">
        <f t="shared" si="37"/>
        <v>7.7999999999999999E-5</v>
      </c>
      <c r="AM78">
        <f t="shared" si="26"/>
        <v>15.500379000000001</v>
      </c>
      <c r="AN78" t="str">
        <f t="shared" si="27"/>
        <v>Weymouth and Portland Borough Council</v>
      </c>
      <c r="AO78">
        <f t="shared" si="28"/>
        <v>15.5</v>
      </c>
      <c r="AQ78">
        <f>SUM($AU$2:AU78)</f>
        <v>77</v>
      </c>
      <c r="AR78" t="str">
        <f t="shared" si="38"/>
        <v>Weymouth and Portland Borough Council</v>
      </c>
      <c r="AS78">
        <f t="shared" si="29"/>
        <v>15.5</v>
      </c>
      <c r="AT78">
        <f t="shared" si="30"/>
        <v>0</v>
      </c>
      <c r="AU78">
        <f t="shared" si="31"/>
        <v>1</v>
      </c>
      <c r="AX78" t="str">
        <f t="shared" si="32"/>
        <v>Weymouth and Portland Borough Council</v>
      </c>
      <c r="AY78">
        <f t="shared" si="33"/>
        <v>15.5</v>
      </c>
      <c r="AZ78">
        <f t="shared" si="34"/>
        <v>0</v>
      </c>
      <c r="BB78" t="str">
        <f t="shared" si="39"/>
        <v>Weymouth and Portland Borough Council</v>
      </c>
      <c r="BC78">
        <f t="shared" si="40"/>
        <v>15.5</v>
      </c>
      <c r="BD78" s="31">
        <f>IFERROR(BC78-VLOOKUP(BB78,Data_2018!$C$2:$V$394,$AE$1+6,FALSE),"")</f>
        <v>0</v>
      </c>
      <c r="BE78" s="43" t="str">
        <f t="shared" si="41"/>
        <v/>
      </c>
      <c r="BL78" s="31" t="str">
        <f t="shared" si="42"/>
        <v>Weymouth and Portland Borough Council</v>
      </c>
      <c r="BM78" s="31">
        <f t="shared" si="43"/>
        <v>0</v>
      </c>
      <c r="BN78" s="31">
        <f t="shared" si="44"/>
        <v>7.7999999999999999E-6</v>
      </c>
      <c r="BO78" s="31">
        <f t="shared" si="45"/>
        <v>3.3000144000000007</v>
      </c>
      <c r="BP78" s="31" t="str">
        <f t="shared" si="46"/>
        <v>South Yorkshire Fire&amp; Rescue</v>
      </c>
      <c r="BQ78" s="31">
        <f t="shared" si="47"/>
        <v>3.3000000000000007</v>
      </c>
      <c r="BR78" s="31">
        <f t="shared" si="48"/>
        <v>3.3000000000000007</v>
      </c>
      <c r="BS78" s="31">
        <f t="shared" si="49"/>
        <v>0</v>
      </c>
    </row>
    <row r="79" spans="1:71" ht="14.25" customHeight="1" x14ac:dyDescent="0.25">
      <c r="A79" s="8">
        <f>--((B79+Data_2018!B79)=2)</f>
        <v>1</v>
      </c>
      <c r="B79" s="8">
        <f t="shared" si="35"/>
        <v>1</v>
      </c>
      <c r="C79" t="s">
        <v>178</v>
      </c>
      <c r="D79">
        <v>1</v>
      </c>
      <c r="E79" t="s">
        <v>737</v>
      </c>
      <c r="F79" s="31">
        <f t="shared" si="36"/>
        <v>1</v>
      </c>
      <c r="G79" s="31">
        <v>0</v>
      </c>
      <c r="H79" s="31" t="s">
        <v>34</v>
      </c>
      <c r="I79" s="31">
        <v>2.5</v>
      </c>
      <c r="J79" s="31">
        <v>3.2</v>
      </c>
      <c r="K79" s="31">
        <v>0</v>
      </c>
      <c r="L79" s="31">
        <v>0</v>
      </c>
      <c r="M79" s="31">
        <v>0</v>
      </c>
      <c r="N79" s="31">
        <v>0</v>
      </c>
      <c r="O79" s="31">
        <v>31.3</v>
      </c>
      <c r="P79" s="31">
        <v>68.7</v>
      </c>
      <c r="Q79" s="31">
        <v>33.1</v>
      </c>
      <c r="R79" s="31">
        <v>66.900000000000006</v>
      </c>
      <c r="S79" s="31">
        <v>34.799999999999997</v>
      </c>
      <c r="T79" s="31">
        <v>65.2</v>
      </c>
      <c r="U79" s="31">
        <v>33.799999999999997</v>
      </c>
      <c r="V79" s="31">
        <v>66.2</v>
      </c>
      <c r="W79" t="s">
        <v>179</v>
      </c>
      <c r="Y79" t="s">
        <v>24</v>
      </c>
      <c r="Z79" t="s">
        <v>178</v>
      </c>
      <c r="AA79" t="b">
        <v>0</v>
      </c>
      <c r="AK79">
        <f t="shared" si="25"/>
        <v>3.2</v>
      </c>
      <c r="AL79">
        <f t="shared" si="37"/>
        <v>3.2000790000000001</v>
      </c>
      <c r="AM79">
        <f t="shared" si="26"/>
        <v>15.500164</v>
      </c>
      <c r="AN79" t="str">
        <f t="shared" si="27"/>
        <v>Isle Of Wight Council</v>
      </c>
      <c r="AO79">
        <f t="shared" si="28"/>
        <v>15.5</v>
      </c>
      <c r="AQ79">
        <f>SUM($AU$2:AU79)</f>
        <v>78</v>
      </c>
      <c r="AR79" t="str">
        <f t="shared" si="38"/>
        <v>Isle Of Wight Council</v>
      </c>
      <c r="AS79">
        <f t="shared" si="29"/>
        <v>15.5</v>
      </c>
      <c r="AT79">
        <f t="shared" si="30"/>
        <v>0</v>
      </c>
      <c r="AU79">
        <f t="shared" si="31"/>
        <v>1</v>
      </c>
      <c r="AX79" t="str">
        <f t="shared" si="32"/>
        <v>Isle Of Wight Council</v>
      </c>
      <c r="AY79">
        <f t="shared" si="33"/>
        <v>15.5</v>
      </c>
      <c r="AZ79">
        <f t="shared" si="34"/>
        <v>0</v>
      </c>
      <c r="BB79" t="str">
        <f t="shared" si="39"/>
        <v>Isle Of Wight Council</v>
      </c>
      <c r="BC79">
        <f t="shared" si="40"/>
        <v>15.5</v>
      </c>
      <c r="BD79" s="31">
        <f>IFERROR(BC79-VLOOKUP(BB79,Data_2018!$C$2:$V$394,$AE$1+6,FALSE),"")</f>
        <v>0.59999999999999964</v>
      </c>
      <c r="BE79" s="43" t="str">
        <f t="shared" si="41"/>
        <v>h</v>
      </c>
      <c r="BL79" s="31" t="str">
        <f t="shared" si="42"/>
        <v>Isle Of Wight Council</v>
      </c>
      <c r="BM79" s="31">
        <f t="shared" si="43"/>
        <v>0.59999999999999964</v>
      </c>
      <c r="BN79" s="31">
        <f t="shared" si="44"/>
        <v>0.60000789999999959</v>
      </c>
      <c r="BO79" s="31">
        <f t="shared" si="45"/>
        <v>3.1000352999999996</v>
      </c>
      <c r="BP79" s="31" t="str">
        <f t="shared" si="46"/>
        <v>Fareham Borough Council</v>
      </c>
      <c r="BQ79" s="31">
        <f t="shared" si="47"/>
        <v>3.0999999999999996</v>
      </c>
      <c r="BR79" s="31">
        <f t="shared" si="48"/>
        <v>3.0999999999999996</v>
      </c>
      <c r="BS79" s="31">
        <f t="shared" si="49"/>
        <v>0</v>
      </c>
    </row>
    <row r="80" spans="1:71" ht="14.25" customHeight="1" x14ac:dyDescent="0.25">
      <c r="A80" s="8">
        <f>--((B80+Data_2018!B80)=2)</f>
        <v>1</v>
      </c>
      <c r="B80" s="8">
        <f t="shared" si="35"/>
        <v>1</v>
      </c>
      <c r="C80" t="s">
        <v>180</v>
      </c>
      <c r="D80">
        <v>1</v>
      </c>
      <c r="E80" t="s">
        <v>736</v>
      </c>
      <c r="F80" s="31">
        <f t="shared" si="36"/>
        <v>1</v>
      </c>
      <c r="G80" s="31">
        <v>0</v>
      </c>
      <c r="H80" s="31" t="s">
        <v>34</v>
      </c>
      <c r="I80" s="31">
        <v>0.1</v>
      </c>
      <c r="J80" s="31">
        <v>-15</v>
      </c>
      <c r="K80" s="31">
        <v>100</v>
      </c>
      <c r="L80" s="31">
        <v>100</v>
      </c>
      <c r="M80" s="31">
        <v>0.8</v>
      </c>
      <c r="N80" s="31">
        <v>0</v>
      </c>
      <c r="O80" s="31">
        <v>49</v>
      </c>
      <c r="P80" s="31">
        <v>51</v>
      </c>
      <c r="Q80" s="31">
        <v>69</v>
      </c>
      <c r="R80" s="31">
        <v>31</v>
      </c>
      <c r="S80" s="31">
        <v>37</v>
      </c>
      <c r="T80" s="31">
        <v>63</v>
      </c>
      <c r="U80" s="31">
        <v>44</v>
      </c>
      <c r="V80" s="31">
        <v>56</v>
      </c>
      <c r="W80" t="s">
        <v>181</v>
      </c>
      <c r="Y80" t="s">
        <v>29</v>
      </c>
      <c r="Z80" t="s">
        <v>180</v>
      </c>
      <c r="AA80" t="b">
        <v>0</v>
      </c>
      <c r="AK80">
        <f t="shared" si="25"/>
        <v>-15</v>
      </c>
      <c r="AL80">
        <f t="shared" si="37"/>
        <v>-14.999919999999999</v>
      </c>
      <c r="AM80">
        <f t="shared" si="26"/>
        <v>15.400278</v>
      </c>
      <c r="AN80" t="str">
        <f t="shared" si="27"/>
        <v>Salford City Council</v>
      </c>
      <c r="AO80">
        <f t="shared" si="28"/>
        <v>15.4</v>
      </c>
      <c r="AQ80">
        <f>SUM($AU$2:AU80)</f>
        <v>79</v>
      </c>
      <c r="AR80" t="str">
        <f t="shared" si="38"/>
        <v>Salford City Council</v>
      </c>
      <c r="AS80">
        <f t="shared" si="29"/>
        <v>15.4</v>
      </c>
      <c r="AT80">
        <f t="shared" si="30"/>
        <v>0</v>
      </c>
      <c r="AU80">
        <f t="shared" si="31"/>
        <v>1</v>
      </c>
      <c r="AX80" t="str">
        <f t="shared" si="32"/>
        <v>Salford City Council</v>
      </c>
      <c r="AY80">
        <f t="shared" si="33"/>
        <v>15.4</v>
      </c>
      <c r="AZ80">
        <f t="shared" si="34"/>
        <v>0</v>
      </c>
      <c r="BB80" t="str">
        <f t="shared" si="39"/>
        <v>Salford City Council</v>
      </c>
      <c r="BC80">
        <f t="shared" si="40"/>
        <v>15.4</v>
      </c>
      <c r="BD80" s="31">
        <f>IFERROR(BC80-VLOOKUP(BB80,Data_2018!$C$2:$V$394,$AE$1+6,FALSE),"")</f>
        <v>-3.9000000000000004</v>
      </c>
      <c r="BE80" s="43" t="str">
        <f t="shared" si="41"/>
        <v>i</v>
      </c>
      <c r="BL80" s="31" t="str">
        <f t="shared" si="42"/>
        <v>Salford City Council</v>
      </c>
      <c r="BM80" s="31">
        <f t="shared" si="43"/>
        <v>-3.9000000000000004</v>
      </c>
      <c r="BN80" s="31">
        <f t="shared" si="44"/>
        <v>-3.8999920000000006</v>
      </c>
      <c r="BO80" s="31">
        <f t="shared" si="45"/>
        <v>3.1000167999999997</v>
      </c>
      <c r="BP80" s="31" t="str">
        <f t="shared" si="46"/>
        <v>Westminster City Council</v>
      </c>
      <c r="BQ80" s="31">
        <f t="shared" si="47"/>
        <v>3.0999999999999996</v>
      </c>
      <c r="BR80" s="31">
        <f t="shared" si="48"/>
        <v>3.0999999999999996</v>
      </c>
      <c r="BS80" s="31">
        <f t="shared" si="49"/>
        <v>0</v>
      </c>
    </row>
    <row r="81" spans="1:71" ht="14.25" customHeight="1" x14ac:dyDescent="0.25">
      <c r="A81" s="8">
        <f>--((B81+Data_2018!B81)=2)</f>
        <v>1</v>
      </c>
      <c r="B81" s="8">
        <f t="shared" si="35"/>
        <v>1</v>
      </c>
      <c r="C81" t="s">
        <v>182</v>
      </c>
      <c r="D81">
        <v>1</v>
      </c>
      <c r="E81" t="s">
        <v>736</v>
      </c>
      <c r="F81" s="31">
        <f t="shared" si="36"/>
        <v>1</v>
      </c>
      <c r="G81" s="31">
        <v>0</v>
      </c>
      <c r="H81" s="31" t="s">
        <v>34</v>
      </c>
      <c r="I81" s="31">
        <v>-0.4</v>
      </c>
      <c r="J81" s="31">
        <v>-4</v>
      </c>
      <c r="K81" s="31">
        <v>0.1</v>
      </c>
      <c r="L81" s="31">
        <v>0.1</v>
      </c>
      <c r="M81" s="31">
        <v>0.1</v>
      </c>
      <c r="N81" s="31">
        <v>0.1</v>
      </c>
      <c r="O81" s="31">
        <v>61.6</v>
      </c>
      <c r="P81" s="31">
        <v>38.4</v>
      </c>
      <c r="Q81" s="31">
        <v>61.6</v>
      </c>
      <c r="R81" s="31">
        <v>38.4</v>
      </c>
      <c r="S81" s="31">
        <v>38.5</v>
      </c>
      <c r="T81" s="31">
        <v>61.5</v>
      </c>
      <c r="U81" s="31">
        <v>57.7</v>
      </c>
      <c r="V81" s="31">
        <v>42.3</v>
      </c>
      <c r="Y81" t="s">
        <v>22</v>
      </c>
      <c r="Z81" t="s">
        <v>182</v>
      </c>
      <c r="AA81" t="b">
        <v>0</v>
      </c>
      <c r="AK81">
        <f t="shared" si="25"/>
        <v>-4</v>
      </c>
      <c r="AL81">
        <f t="shared" si="37"/>
        <v>-3.9999189999999998</v>
      </c>
      <c r="AM81">
        <f t="shared" si="26"/>
        <v>15.200013999999999</v>
      </c>
      <c r="AN81" t="str">
        <f t="shared" si="27"/>
        <v>Barrow-in-furness Borough Council</v>
      </c>
      <c r="AO81">
        <f t="shared" si="28"/>
        <v>15.2</v>
      </c>
      <c r="AQ81">
        <f>SUM($AU$2:AU81)</f>
        <v>80</v>
      </c>
      <c r="AR81" t="str">
        <f t="shared" si="38"/>
        <v>Barrow-in-furness Borough Council</v>
      </c>
      <c r="AS81">
        <f t="shared" si="29"/>
        <v>15.2</v>
      </c>
      <c r="AT81">
        <f t="shared" si="30"/>
        <v>0</v>
      </c>
      <c r="AU81">
        <f t="shared" si="31"/>
        <v>1</v>
      </c>
      <c r="AX81" t="str">
        <f t="shared" si="32"/>
        <v>Barrow-in-furness Borough Council</v>
      </c>
      <c r="AY81">
        <f t="shared" si="33"/>
        <v>15.2</v>
      </c>
      <c r="AZ81">
        <f t="shared" si="34"/>
        <v>0</v>
      </c>
      <c r="BB81" t="str">
        <f t="shared" si="39"/>
        <v>Barrow-in-furness Borough Council</v>
      </c>
      <c r="BC81">
        <f t="shared" si="40"/>
        <v>15.2</v>
      </c>
      <c r="BD81" s="31">
        <f>IFERROR(BC81-VLOOKUP(BB81,Data_2018!$C$2:$V$394,$AE$1+6,FALSE),"")</f>
        <v>6.3999999999999986</v>
      </c>
      <c r="BE81" s="43" t="str">
        <f t="shared" si="41"/>
        <v>h</v>
      </c>
      <c r="BL81" s="31" t="str">
        <f t="shared" si="42"/>
        <v>Barrow-in-furness Borough Council</v>
      </c>
      <c r="BM81" s="31">
        <f t="shared" si="43"/>
        <v>6.3999999999999986</v>
      </c>
      <c r="BN81" s="31">
        <f t="shared" si="44"/>
        <v>6.4000080999999982</v>
      </c>
      <c r="BO81" s="31">
        <f t="shared" si="45"/>
        <v>3.1000089999999996</v>
      </c>
      <c r="BP81" s="31" t="str">
        <f t="shared" si="46"/>
        <v>Staffordshire County Council</v>
      </c>
      <c r="BQ81" s="31">
        <f t="shared" si="47"/>
        <v>3.0999999999999996</v>
      </c>
      <c r="BR81" s="31">
        <f t="shared" si="48"/>
        <v>3.0999999999999996</v>
      </c>
      <c r="BS81" s="31">
        <f t="shared" si="49"/>
        <v>0</v>
      </c>
    </row>
    <row r="82" spans="1:71" ht="14.25" customHeight="1" x14ac:dyDescent="0.25">
      <c r="A82" s="8">
        <f>--((B82+Data_2018!B82)=2)</f>
        <v>1</v>
      </c>
      <c r="B82" s="8">
        <f t="shared" si="35"/>
        <v>1</v>
      </c>
      <c r="C82" t="s">
        <v>183</v>
      </c>
      <c r="D82">
        <v>1</v>
      </c>
      <c r="E82" t="s">
        <v>798</v>
      </c>
      <c r="F82" s="31">
        <f t="shared" si="36"/>
        <v>1</v>
      </c>
      <c r="G82" s="31">
        <v>0</v>
      </c>
      <c r="H82" s="31" t="s">
        <v>34</v>
      </c>
      <c r="I82" s="31">
        <v>1.6</v>
      </c>
      <c r="J82" s="31">
        <v>2.6</v>
      </c>
      <c r="K82" s="31">
        <v>56.6</v>
      </c>
      <c r="L82" s="31">
        <v>0</v>
      </c>
      <c r="M82" s="31">
        <v>1.2</v>
      </c>
      <c r="N82" s="31">
        <v>2.7</v>
      </c>
      <c r="O82" s="31">
        <v>35</v>
      </c>
      <c r="P82" s="31">
        <v>65</v>
      </c>
      <c r="Q82" s="31">
        <v>26</v>
      </c>
      <c r="R82" s="31">
        <v>74</v>
      </c>
      <c r="S82" s="31">
        <v>36</v>
      </c>
      <c r="T82" s="31">
        <v>64</v>
      </c>
      <c r="U82" s="31">
        <v>35</v>
      </c>
      <c r="V82" s="31">
        <v>65</v>
      </c>
      <c r="Y82" t="s">
        <v>25</v>
      </c>
      <c r="Z82" t="s">
        <v>183</v>
      </c>
      <c r="AA82" t="b">
        <v>0</v>
      </c>
      <c r="AK82">
        <f t="shared" si="25"/>
        <v>2.6</v>
      </c>
      <c r="AL82">
        <f t="shared" si="37"/>
        <v>2.600082</v>
      </c>
      <c r="AM82">
        <f t="shared" si="26"/>
        <v>15.100230999999999</v>
      </c>
      <c r="AN82" t="str">
        <f t="shared" si="27"/>
        <v>North Norfolk District Council</v>
      </c>
      <c r="AO82">
        <f t="shared" si="28"/>
        <v>15.1</v>
      </c>
      <c r="AQ82">
        <f>SUM($AU$2:AU82)</f>
        <v>81</v>
      </c>
      <c r="AR82" t="str">
        <f t="shared" si="38"/>
        <v>North Norfolk District Council</v>
      </c>
      <c r="AS82">
        <f t="shared" si="29"/>
        <v>15.1</v>
      </c>
      <c r="AT82">
        <f t="shared" si="30"/>
        <v>0</v>
      </c>
      <c r="AU82">
        <f t="shared" si="31"/>
        <v>1</v>
      </c>
      <c r="AX82" t="str">
        <f t="shared" si="32"/>
        <v>North Norfolk District Council</v>
      </c>
      <c r="AY82">
        <f t="shared" si="33"/>
        <v>15.1</v>
      </c>
      <c r="AZ82">
        <f t="shared" si="34"/>
        <v>0</v>
      </c>
      <c r="BB82" t="str">
        <f t="shared" si="39"/>
        <v>North Norfolk District Council</v>
      </c>
      <c r="BC82">
        <f t="shared" si="40"/>
        <v>15.1</v>
      </c>
      <c r="BD82" s="31">
        <f>IFERROR(BC82-VLOOKUP(BB82,Data_2018!$C$2:$V$394,$AE$1+6,FALSE),"")</f>
        <v>-12.4</v>
      </c>
      <c r="BE82" s="43" t="str">
        <f t="shared" si="41"/>
        <v>i</v>
      </c>
      <c r="BL82" s="31" t="str">
        <f t="shared" si="42"/>
        <v>North Norfolk District Council</v>
      </c>
      <c r="BM82" s="31">
        <f t="shared" si="43"/>
        <v>-12.4</v>
      </c>
      <c r="BN82" s="31">
        <f t="shared" si="44"/>
        <v>-12.3999918</v>
      </c>
      <c r="BO82" s="31">
        <f t="shared" si="45"/>
        <v>3.1000031000000012</v>
      </c>
      <c r="BP82" s="31" t="str">
        <f t="shared" si="46"/>
        <v>Hertfordshire Constabulary</v>
      </c>
      <c r="BQ82" s="31">
        <f t="shared" si="47"/>
        <v>3.1000000000000014</v>
      </c>
      <c r="BR82" s="31">
        <f t="shared" si="48"/>
        <v>3.1000000000000014</v>
      </c>
      <c r="BS82" s="31">
        <f t="shared" si="49"/>
        <v>0</v>
      </c>
    </row>
    <row r="83" spans="1:71" ht="14.25" customHeight="1" x14ac:dyDescent="0.25">
      <c r="A83" s="8">
        <f>--((B83+Data_2018!B83)=2)</f>
        <v>1</v>
      </c>
      <c r="B83" s="8">
        <f t="shared" si="35"/>
        <v>1</v>
      </c>
      <c r="C83" t="s">
        <v>184</v>
      </c>
      <c r="D83">
        <v>1</v>
      </c>
      <c r="E83" t="s">
        <v>739</v>
      </c>
      <c r="F83" s="31">
        <f t="shared" si="36"/>
        <v>1</v>
      </c>
      <c r="G83" s="31">
        <v>0</v>
      </c>
      <c r="H83" s="31" t="s">
        <v>43</v>
      </c>
      <c r="I83" s="31">
        <v>13.2</v>
      </c>
      <c r="J83" s="31">
        <v>23.4</v>
      </c>
      <c r="K83" s="31">
        <v>47.4</v>
      </c>
      <c r="L83" s="31">
        <v>-100</v>
      </c>
      <c r="M83" s="31">
        <v>4</v>
      </c>
      <c r="N83" s="31">
        <v>3</v>
      </c>
      <c r="O83" s="31">
        <v>35</v>
      </c>
      <c r="P83" s="31">
        <v>65</v>
      </c>
      <c r="Q83" s="31">
        <v>49</v>
      </c>
      <c r="R83" s="31">
        <v>51</v>
      </c>
      <c r="S83" s="31">
        <v>59</v>
      </c>
      <c r="T83" s="31">
        <v>41</v>
      </c>
      <c r="U83" s="31">
        <v>65</v>
      </c>
      <c r="V83" s="31">
        <v>35</v>
      </c>
      <c r="W83" t="s">
        <v>185</v>
      </c>
      <c r="Y83" t="s">
        <v>25</v>
      </c>
      <c r="Z83" t="s">
        <v>184</v>
      </c>
      <c r="AA83" t="b">
        <v>0</v>
      </c>
      <c r="AK83">
        <f t="shared" si="25"/>
        <v>23.4</v>
      </c>
      <c r="AL83">
        <f t="shared" si="37"/>
        <v>23.400082999999999</v>
      </c>
      <c r="AM83">
        <f t="shared" si="26"/>
        <v>15.000223999999999</v>
      </c>
      <c r="AN83" t="str">
        <f t="shared" si="27"/>
        <v>Norfolk Constabulary</v>
      </c>
      <c r="AO83">
        <f t="shared" si="28"/>
        <v>15</v>
      </c>
      <c r="AQ83">
        <f>SUM($AU$2:AU83)</f>
        <v>82</v>
      </c>
      <c r="AR83" t="str">
        <f t="shared" si="38"/>
        <v>Norfolk Constabulary</v>
      </c>
      <c r="AS83">
        <f t="shared" si="29"/>
        <v>15</v>
      </c>
      <c r="AT83">
        <f t="shared" si="30"/>
        <v>0</v>
      </c>
      <c r="AU83">
        <f t="shared" si="31"/>
        <v>1</v>
      </c>
      <c r="AX83" t="str">
        <f t="shared" si="32"/>
        <v>Norfolk Constabulary</v>
      </c>
      <c r="AY83">
        <f t="shared" si="33"/>
        <v>15</v>
      </c>
      <c r="AZ83">
        <f t="shared" si="34"/>
        <v>0</v>
      </c>
      <c r="BB83" t="str">
        <f t="shared" si="39"/>
        <v>Norfolk Constabulary</v>
      </c>
      <c r="BC83">
        <f t="shared" si="40"/>
        <v>15</v>
      </c>
      <c r="BD83" s="31">
        <f>IFERROR(BC83-VLOOKUP(BB83,Data_2018!$C$2:$V$394,$AE$1+6,FALSE),"")</f>
        <v>0.5</v>
      </c>
      <c r="BE83" s="43" t="str">
        <f t="shared" si="41"/>
        <v>h</v>
      </c>
      <c r="BL83" s="31" t="str">
        <f t="shared" si="42"/>
        <v>Norfolk Constabulary</v>
      </c>
      <c r="BM83" s="31">
        <f t="shared" si="43"/>
        <v>0.5</v>
      </c>
      <c r="BN83" s="31">
        <f t="shared" si="44"/>
        <v>0.50000829999999996</v>
      </c>
      <c r="BO83" s="31">
        <f t="shared" si="45"/>
        <v>3.0000357000000002</v>
      </c>
      <c r="BP83" s="31" t="str">
        <f t="shared" si="46"/>
        <v>East Lindsey District Council</v>
      </c>
      <c r="BQ83" s="31">
        <f t="shared" si="47"/>
        <v>3</v>
      </c>
      <c r="BR83" s="31">
        <f t="shared" si="48"/>
        <v>3</v>
      </c>
      <c r="BS83" s="31">
        <f t="shared" si="49"/>
        <v>0</v>
      </c>
    </row>
    <row r="84" spans="1:71" ht="14.25" customHeight="1" x14ac:dyDescent="0.25">
      <c r="A84" s="8">
        <f>--((B84+Data_2018!B84)=2)</f>
        <v>1</v>
      </c>
      <c r="B84" s="8">
        <f t="shared" si="35"/>
        <v>1</v>
      </c>
      <c r="C84" t="s">
        <v>186</v>
      </c>
      <c r="D84">
        <v>1</v>
      </c>
      <c r="E84" t="s">
        <v>741</v>
      </c>
      <c r="F84" s="31">
        <f t="shared" si="36"/>
        <v>1</v>
      </c>
      <c r="G84" s="31">
        <v>0</v>
      </c>
      <c r="H84" s="31" t="s">
        <v>34</v>
      </c>
      <c r="I84" s="31">
        <v>13.1</v>
      </c>
      <c r="J84" s="31">
        <v>25.5</v>
      </c>
      <c r="K84" s="31">
        <v>-335</v>
      </c>
      <c r="L84" s="31">
        <v>-229.8</v>
      </c>
      <c r="M84" s="31">
        <v>10.199999999999999</v>
      </c>
      <c r="N84" s="31">
        <v>0.8</v>
      </c>
      <c r="O84" s="31">
        <v>13</v>
      </c>
      <c r="P84" s="31">
        <v>87</v>
      </c>
      <c r="Q84" s="31">
        <v>24.7</v>
      </c>
      <c r="R84" s="31">
        <v>75.3</v>
      </c>
      <c r="S84" s="31">
        <v>45.7</v>
      </c>
      <c r="T84" s="31">
        <v>54.3</v>
      </c>
      <c r="U84" s="31">
        <v>32.799999999999997</v>
      </c>
      <c r="V84" s="31">
        <v>67.2</v>
      </c>
      <c r="W84" t="s">
        <v>187</v>
      </c>
      <c r="Y84" t="s">
        <v>24</v>
      </c>
      <c r="Z84" t="s">
        <v>186</v>
      </c>
      <c r="AA84" t="b">
        <v>0</v>
      </c>
      <c r="AK84">
        <f t="shared" si="25"/>
        <v>25.5</v>
      </c>
      <c r="AL84">
        <f t="shared" si="37"/>
        <v>25.500084000000001</v>
      </c>
      <c r="AM84">
        <f t="shared" si="26"/>
        <v>15.000069999999999</v>
      </c>
      <c r="AN84" t="str">
        <f t="shared" si="27"/>
        <v>City of Lincoln Council</v>
      </c>
      <c r="AO84">
        <f t="shared" si="28"/>
        <v>15</v>
      </c>
      <c r="AQ84">
        <f>SUM($AU$2:AU84)</f>
        <v>83</v>
      </c>
      <c r="AR84" t="str">
        <f t="shared" si="38"/>
        <v>City of Lincoln Council</v>
      </c>
      <c r="AS84">
        <f t="shared" si="29"/>
        <v>15</v>
      </c>
      <c r="AT84">
        <f t="shared" si="30"/>
        <v>0</v>
      </c>
      <c r="AU84">
        <f t="shared" si="31"/>
        <v>1</v>
      </c>
      <c r="AX84" t="str">
        <f t="shared" si="32"/>
        <v>City of Lincoln Council</v>
      </c>
      <c r="AY84">
        <f t="shared" si="33"/>
        <v>15</v>
      </c>
      <c r="AZ84">
        <f t="shared" si="34"/>
        <v>0</v>
      </c>
      <c r="BB84" t="str">
        <f t="shared" si="39"/>
        <v>City of Lincoln Council</v>
      </c>
      <c r="BC84">
        <f t="shared" si="40"/>
        <v>15</v>
      </c>
      <c r="BD84" s="31">
        <f>IFERROR(BC84-VLOOKUP(BB84,Data_2018!$C$2:$V$394,$AE$1+6,FALSE),"")</f>
        <v>-3</v>
      </c>
      <c r="BE84" s="43" t="str">
        <f t="shared" si="41"/>
        <v>i</v>
      </c>
      <c r="BL84" s="31" t="str">
        <f t="shared" si="42"/>
        <v>City of Lincoln Council</v>
      </c>
      <c r="BM84" s="31">
        <f t="shared" si="43"/>
        <v>-3</v>
      </c>
      <c r="BN84" s="31">
        <f t="shared" si="44"/>
        <v>-2.9999916</v>
      </c>
      <c r="BO84" s="31">
        <f t="shared" si="45"/>
        <v>3.0000336000000001</v>
      </c>
      <c r="BP84" s="31" t="str">
        <f t="shared" si="46"/>
        <v>Shepway District Council</v>
      </c>
      <c r="BQ84" s="31">
        <f t="shared" si="47"/>
        <v>3</v>
      </c>
      <c r="BR84" s="31">
        <f t="shared" si="48"/>
        <v>3</v>
      </c>
      <c r="BS84" s="31">
        <f t="shared" si="49"/>
        <v>0</v>
      </c>
    </row>
    <row r="85" spans="1:71" ht="14.25" customHeight="1" x14ac:dyDescent="0.25">
      <c r="A85" s="8">
        <f>--((B85+Data_2018!B85)=2)</f>
        <v>1</v>
      </c>
      <c r="B85" s="8">
        <f t="shared" si="35"/>
        <v>1</v>
      </c>
      <c r="C85" t="s">
        <v>188</v>
      </c>
      <c r="E85" t="s">
        <v>736</v>
      </c>
      <c r="F85" s="31">
        <f t="shared" si="36"/>
        <v>1</v>
      </c>
      <c r="G85" s="31">
        <v>0</v>
      </c>
      <c r="H85" s="31" t="s">
        <v>34</v>
      </c>
      <c r="I85" s="31">
        <v>-1</v>
      </c>
      <c r="J85" s="31">
        <v>8</v>
      </c>
      <c r="K85" s="31">
        <v>0</v>
      </c>
      <c r="L85" s="31">
        <v>0</v>
      </c>
      <c r="M85" s="31">
        <v>0</v>
      </c>
      <c r="N85" s="31">
        <v>0</v>
      </c>
      <c r="O85" s="31">
        <v>64</v>
      </c>
      <c r="P85" s="31">
        <v>36</v>
      </c>
      <c r="Q85" s="31">
        <v>45</v>
      </c>
      <c r="R85" s="31">
        <v>55</v>
      </c>
      <c r="S85" s="31">
        <v>38</v>
      </c>
      <c r="T85" s="31">
        <v>62</v>
      </c>
      <c r="U85" s="31">
        <v>44</v>
      </c>
      <c r="V85" s="31">
        <v>56</v>
      </c>
      <c r="W85" t="s">
        <v>189</v>
      </c>
      <c r="Y85" t="s">
        <v>22</v>
      </c>
      <c r="Z85" t="s">
        <v>188</v>
      </c>
      <c r="AA85" t="b">
        <v>0</v>
      </c>
      <c r="AK85">
        <f t="shared" si="25"/>
        <v>8</v>
      </c>
      <c r="AL85">
        <f t="shared" si="37"/>
        <v>8.0000850000000003</v>
      </c>
      <c r="AM85">
        <f t="shared" si="26"/>
        <v>14.900363</v>
      </c>
      <c r="AN85" t="str">
        <f t="shared" si="27"/>
        <v>Warwickshire County Council</v>
      </c>
      <c r="AO85">
        <f t="shared" si="28"/>
        <v>14.9</v>
      </c>
      <c r="AQ85">
        <f>SUM($AU$2:AU85)</f>
        <v>84</v>
      </c>
      <c r="AR85" t="str">
        <f t="shared" si="38"/>
        <v>Warwickshire County Council</v>
      </c>
      <c r="AS85">
        <f t="shared" si="29"/>
        <v>14.9</v>
      </c>
      <c r="AT85">
        <f t="shared" si="30"/>
        <v>0</v>
      </c>
      <c r="AU85">
        <f t="shared" si="31"/>
        <v>1</v>
      </c>
      <c r="AX85" t="str">
        <f t="shared" si="32"/>
        <v>Warwickshire County Council</v>
      </c>
      <c r="AY85">
        <f t="shared" si="33"/>
        <v>14.9</v>
      </c>
      <c r="AZ85">
        <f t="shared" si="34"/>
        <v>0</v>
      </c>
      <c r="BB85" t="str">
        <f t="shared" si="39"/>
        <v>Warwickshire County Council</v>
      </c>
      <c r="BC85">
        <f t="shared" si="40"/>
        <v>14.9</v>
      </c>
      <c r="BD85" s="31">
        <f>IFERROR(BC85-VLOOKUP(BB85,Data_2018!$C$2:$V$394,$AE$1+6,FALSE),"")</f>
        <v>-0.79999999999999893</v>
      </c>
      <c r="BE85" s="43" t="str">
        <f t="shared" si="41"/>
        <v>i</v>
      </c>
      <c r="BL85" s="31" t="str">
        <f t="shared" si="42"/>
        <v>Warwickshire County Council</v>
      </c>
      <c r="BM85" s="31">
        <f t="shared" si="43"/>
        <v>-0.79999999999999893</v>
      </c>
      <c r="BN85" s="31">
        <f t="shared" si="44"/>
        <v>-0.79999149999999897</v>
      </c>
      <c r="BO85" s="31">
        <f t="shared" si="45"/>
        <v>3.0000135000000001</v>
      </c>
      <c r="BP85" s="31" t="str">
        <f t="shared" si="46"/>
        <v>West Midlands Police</v>
      </c>
      <c r="BQ85" s="31">
        <f t="shared" si="47"/>
        <v>3</v>
      </c>
      <c r="BR85" s="31">
        <f t="shared" si="48"/>
        <v>3</v>
      </c>
      <c r="BS85" s="31">
        <f t="shared" si="49"/>
        <v>0</v>
      </c>
    </row>
    <row r="86" spans="1:71" ht="14.25" customHeight="1" x14ac:dyDescent="0.25">
      <c r="A86" s="8">
        <f>--((B86+Data_2018!B86)=2)</f>
        <v>1</v>
      </c>
      <c r="B86" s="8">
        <f t="shared" si="35"/>
        <v>1</v>
      </c>
      <c r="C86" t="s">
        <v>190</v>
      </c>
      <c r="D86">
        <v>1</v>
      </c>
      <c r="E86" t="s">
        <v>738</v>
      </c>
      <c r="F86" s="31">
        <f t="shared" si="36"/>
        <v>1</v>
      </c>
      <c r="G86" s="31">
        <v>0</v>
      </c>
      <c r="H86" s="31" t="s">
        <v>34</v>
      </c>
      <c r="I86" s="31">
        <v>4.3</v>
      </c>
      <c r="J86" s="31">
        <v>6.3</v>
      </c>
      <c r="K86" s="31">
        <v>0</v>
      </c>
      <c r="L86" s="31">
        <v>0</v>
      </c>
      <c r="M86" s="31">
        <v>0</v>
      </c>
      <c r="N86" s="31">
        <v>0</v>
      </c>
      <c r="O86" s="31">
        <v>26.8</v>
      </c>
      <c r="P86" s="31">
        <v>73.2</v>
      </c>
      <c r="Q86" s="31">
        <v>45.1</v>
      </c>
      <c r="R86" s="31">
        <v>54.9</v>
      </c>
      <c r="S86" s="31">
        <v>38.299999999999997</v>
      </c>
      <c r="T86" s="31">
        <v>61.7</v>
      </c>
      <c r="U86" s="31">
        <v>41.3</v>
      </c>
      <c r="V86" s="31">
        <v>58.7</v>
      </c>
      <c r="Y86" t="s">
        <v>25</v>
      </c>
      <c r="Z86" t="s">
        <v>190</v>
      </c>
      <c r="AA86" t="b">
        <v>0</v>
      </c>
      <c r="AK86">
        <f t="shared" si="25"/>
        <v>6.3</v>
      </c>
      <c r="AL86">
        <f t="shared" si="37"/>
        <v>6.3000859999999994</v>
      </c>
      <c r="AM86">
        <f t="shared" si="26"/>
        <v>14.700330999999998</v>
      </c>
      <c r="AN86" t="str">
        <f t="shared" si="27"/>
        <v>Surrey Heath Borough Council</v>
      </c>
      <c r="AO86">
        <f t="shared" si="28"/>
        <v>14.7</v>
      </c>
      <c r="AQ86">
        <f>SUM($AU$2:AU86)</f>
        <v>85</v>
      </c>
      <c r="AR86" t="str">
        <f t="shared" si="38"/>
        <v>Surrey Heath Borough Council</v>
      </c>
      <c r="AS86">
        <f t="shared" si="29"/>
        <v>14.7</v>
      </c>
      <c r="AT86">
        <f t="shared" si="30"/>
        <v>0</v>
      </c>
      <c r="AU86">
        <f t="shared" si="31"/>
        <v>1</v>
      </c>
      <c r="AX86" t="str">
        <f t="shared" si="32"/>
        <v>Surrey Heath Borough Council</v>
      </c>
      <c r="AY86">
        <f t="shared" si="33"/>
        <v>14.7</v>
      </c>
      <c r="AZ86">
        <f t="shared" si="34"/>
        <v>0</v>
      </c>
      <c r="BB86" t="str">
        <f t="shared" si="39"/>
        <v>Surrey Heath Borough Council</v>
      </c>
      <c r="BC86">
        <f t="shared" si="40"/>
        <v>14.7</v>
      </c>
      <c r="BD86" s="31">
        <f>IFERROR(BC86-VLOOKUP(BB86,Data_2018!$C$2:$V$394,$AE$1+6,FALSE),"")</f>
        <v>2.2999999999999989</v>
      </c>
      <c r="BE86" s="43" t="str">
        <f t="shared" si="41"/>
        <v>h</v>
      </c>
      <c r="BL86" s="31" t="str">
        <f t="shared" si="42"/>
        <v>Surrey Heath Borough Council</v>
      </c>
      <c r="BM86" s="31">
        <f t="shared" si="43"/>
        <v>2.2999999999999989</v>
      </c>
      <c r="BN86" s="31">
        <f t="shared" si="44"/>
        <v>2.3000085999999991</v>
      </c>
      <c r="BO86" s="31">
        <f t="shared" si="45"/>
        <v>3.0000026000000002</v>
      </c>
      <c r="BP86" s="31" t="str">
        <f t="shared" si="46"/>
        <v>South Wales Police</v>
      </c>
      <c r="BQ86" s="31">
        <f t="shared" si="47"/>
        <v>3</v>
      </c>
      <c r="BR86" s="31">
        <f t="shared" si="48"/>
        <v>3</v>
      </c>
      <c r="BS86" s="31">
        <f t="shared" si="49"/>
        <v>0</v>
      </c>
    </row>
    <row r="87" spans="1:71" ht="14.25" customHeight="1" x14ac:dyDescent="0.25">
      <c r="A87" s="8">
        <f>--((B87+Data_2018!B87)=2)</f>
        <v>1</v>
      </c>
      <c r="B87" s="8">
        <f t="shared" si="35"/>
        <v>1</v>
      </c>
      <c r="C87" t="s">
        <v>191</v>
      </c>
      <c r="E87" t="s">
        <v>736</v>
      </c>
      <c r="F87" s="31">
        <f t="shared" si="36"/>
        <v>1</v>
      </c>
      <c r="G87" s="31">
        <v>0</v>
      </c>
      <c r="H87" s="31" t="s">
        <v>34</v>
      </c>
      <c r="I87" s="31">
        <v>23.8</v>
      </c>
      <c r="J87" s="31">
        <v>27.5</v>
      </c>
      <c r="K87" s="31">
        <v>0</v>
      </c>
      <c r="L87" s="31">
        <v>0</v>
      </c>
      <c r="M87" s="31">
        <v>0</v>
      </c>
      <c r="N87" s="31">
        <v>0</v>
      </c>
      <c r="O87" s="31">
        <v>16.2</v>
      </c>
      <c r="P87" s="31">
        <v>83.8</v>
      </c>
      <c r="Q87" s="31">
        <v>27.9</v>
      </c>
      <c r="R87" s="31">
        <v>72.099999999999994</v>
      </c>
      <c r="S87" s="31">
        <v>40.299999999999997</v>
      </c>
      <c r="T87" s="31">
        <v>59.7</v>
      </c>
      <c r="U87" s="31">
        <v>60.6</v>
      </c>
      <c r="V87" s="31">
        <v>39.4</v>
      </c>
      <c r="W87" t="s">
        <v>192</v>
      </c>
      <c r="Y87" t="s">
        <v>23</v>
      </c>
      <c r="Z87" t="s">
        <v>191</v>
      </c>
      <c r="AA87" t="b">
        <v>0</v>
      </c>
      <c r="AK87">
        <f t="shared" si="25"/>
        <v>27.5</v>
      </c>
      <c r="AL87">
        <f t="shared" si="37"/>
        <v>27.500087000000001</v>
      </c>
      <c r="AM87">
        <f t="shared" si="26"/>
        <v>14.700004999999999</v>
      </c>
      <c r="AN87" t="str">
        <f t="shared" si="27"/>
        <v>Arun District Council</v>
      </c>
      <c r="AO87">
        <f t="shared" si="28"/>
        <v>14.7</v>
      </c>
      <c r="AQ87">
        <f>SUM($AU$2:AU87)</f>
        <v>86</v>
      </c>
      <c r="AR87" t="str">
        <f t="shared" si="38"/>
        <v>Arun District Council</v>
      </c>
      <c r="AS87">
        <f t="shared" si="29"/>
        <v>14.7</v>
      </c>
      <c r="AT87">
        <f t="shared" si="30"/>
        <v>0</v>
      </c>
      <c r="AU87">
        <f t="shared" si="31"/>
        <v>1</v>
      </c>
      <c r="AX87" t="str">
        <f t="shared" si="32"/>
        <v>Arun District Council</v>
      </c>
      <c r="AY87">
        <f t="shared" si="33"/>
        <v>14.7</v>
      </c>
      <c r="AZ87">
        <f t="shared" si="34"/>
        <v>0</v>
      </c>
      <c r="BB87" t="str">
        <f t="shared" si="39"/>
        <v>Arun District Council</v>
      </c>
      <c r="BC87">
        <f t="shared" si="40"/>
        <v>14.7</v>
      </c>
      <c r="BD87" s="31">
        <f>IFERROR(BC87-VLOOKUP(BB87,Data_2018!$C$2:$V$394,$AE$1+6,FALSE),"")</f>
        <v>6.1999999999999993</v>
      </c>
      <c r="BE87" s="43" t="str">
        <f t="shared" si="41"/>
        <v>h</v>
      </c>
      <c r="BL87" s="31" t="str">
        <f t="shared" si="42"/>
        <v>Arun District Council</v>
      </c>
      <c r="BM87" s="31">
        <f t="shared" si="43"/>
        <v>6.1999999999999993</v>
      </c>
      <c r="BN87" s="31">
        <f t="shared" si="44"/>
        <v>6.2000086999999997</v>
      </c>
      <c r="BO87" s="31">
        <f t="shared" si="45"/>
        <v>2.9000308000000001</v>
      </c>
      <c r="BP87" s="31" t="str">
        <f t="shared" si="46"/>
        <v>Stafford Borough Council</v>
      </c>
      <c r="BQ87" s="31">
        <f t="shared" si="47"/>
        <v>2.9</v>
      </c>
      <c r="BR87" s="31">
        <f t="shared" si="48"/>
        <v>2.9</v>
      </c>
      <c r="BS87" s="31">
        <f t="shared" si="49"/>
        <v>0</v>
      </c>
    </row>
    <row r="88" spans="1:71" ht="14.25" customHeight="1" x14ac:dyDescent="0.25">
      <c r="A88" s="8">
        <f>--((B88+Data_2018!B88)=2)</f>
        <v>1</v>
      </c>
      <c r="B88" s="8">
        <f t="shared" si="35"/>
        <v>1</v>
      </c>
      <c r="C88" t="s">
        <v>193</v>
      </c>
      <c r="D88">
        <v>1</v>
      </c>
      <c r="E88" t="s">
        <v>738</v>
      </c>
      <c r="F88" s="31">
        <f t="shared" si="36"/>
        <v>1</v>
      </c>
      <c r="G88" s="31">
        <v>0</v>
      </c>
      <c r="H88" s="31" t="s">
        <v>34</v>
      </c>
      <c r="I88" s="31">
        <v>0.8</v>
      </c>
      <c r="J88" s="31">
        <v>0.4</v>
      </c>
      <c r="K88" s="31">
        <v>0</v>
      </c>
      <c r="L88" s="31">
        <v>0</v>
      </c>
      <c r="M88" s="31">
        <v>0</v>
      </c>
      <c r="N88" s="31">
        <v>0</v>
      </c>
      <c r="O88" s="31">
        <v>33</v>
      </c>
      <c r="P88" s="31">
        <v>67</v>
      </c>
      <c r="Q88" s="31">
        <v>20</v>
      </c>
      <c r="R88" s="31">
        <v>80</v>
      </c>
      <c r="S88" s="31">
        <v>25</v>
      </c>
      <c r="T88" s="31">
        <v>75</v>
      </c>
      <c r="U88" s="31">
        <v>28</v>
      </c>
      <c r="V88" s="31">
        <v>72</v>
      </c>
      <c r="W88" t="s">
        <v>194</v>
      </c>
      <c r="Y88" t="s">
        <v>25</v>
      </c>
      <c r="Z88" t="s">
        <v>193</v>
      </c>
      <c r="AA88" t="b">
        <v>0</v>
      </c>
      <c r="AK88">
        <f t="shared" si="25"/>
        <v>0.4</v>
      </c>
      <c r="AL88">
        <f t="shared" si="37"/>
        <v>0.400088</v>
      </c>
      <c r="AM88">
        <f t="shared" si="26"/>
        <v>14.600294999999999</v>
      </c>
      <c r="AN88" t="str">
        <f t="shared" si="27"/>
        <v>South Gloucestershire Council</v>
      </c>
      <c r="AO88">
        <f t="shared" si="28"/>
        <v>14.6</v>
      </c>
      <c r="AQ88">
        <f>SUM($AU$2:AU88)</f>
        <v>87</v>
      </c>
      <c r="AR88" t="str">
        <f t="shared" si="38"/>
        <v>South Gloucestershire Council</v>
      </c>
      <c r="AS88">
        <f t="shared" si="29"/>
        <v>14.6</v>
      </c>
      <c r="AT88">
        <f t="shared" si="30"/>
        <v>0</v>
      </c>
      <c r="AU88">
        <f t="shared" si="31"/>
        <v>1</v>
      </c>
      <c r="AX88" t="str">
        <f t="shared" si="32"/>
        <v>South Gloucestershire Council</v>
      </c>
      <c r="AY88">
        <f t="shared" si="33"/>
        <v>14.6</v>
      </c>
      <c r="AZ88">
        <f t="shared" si="34"/>
        <v>0</v>
      </c>
      <c r="BB88" t="str">
        <f t="shared" si="39"/>
        <v>South Gloucestershire Council</v>
      </c>
      <c r="BC88">
        <f t="shared" si="40"/>
        <v>14.6</v>
      </c>
      <c r="BD88" s="31">
        <f>IFERROR(BC88-VLOOKUP(BB88,Data_2018!$C$2:$V$394,$AE$1+6,FALSE),"")</f>
        <v>2.5999999999999996</v>
      </c>
      <c r="BE88" s="43" t="str">
        <f t="shared" si="41"/>
        <v>h</v>
      </c>
      <c r="BL88" s="31" t="str">
        <f t="shared" si="42"/>
        <v>South Gloucestershire Council</v>
      </c>
      <c r="BM88" s="31">
        <f t="shared" si="43"/>
        <v>2.5999999999999996</v>
      </c>
      <c r="BN88" s="31">
        <f t="shared" si="44"/>
        <v>2.6000087999999995</v>
      </c>
      <c r="BO88" s="31">
        <f t="shared" si="45"/>
        <v>2.9000256000000002</v>
      </c>
      <c r="BP88" s="31" t="str">
        <f t="shared" si="46"/>
        <v>Derbyshire Dales District Council</v>
      </c>
      <c r="BQ88" s="31">
        <f t="shared" si="47"/>
        <v>2.9000000000000004</v>
      </c>
      <c r="BR88" s="31">
        <f t="shared" si="48"/>
        <v>2.9000000000000004</v>
      </c>
      <c r="BS88" s="31">
        <f t="shared" si="49"/>
        <v>0</v>
      </c>
    </row>
    <row r="89" spans="1:71" ht="14.25" customHeight="1" x14ac:dyDescent="0.25">
      <c r="A89" s="8">
        <f>--((B89+Data_2018!B89)=2)</f>
        <v>1</v>
      </c>
      <c r="B89" s="8">
        <f t="shared" si="35"/>
        <v>1</v>
      </c>
      <c r="C89" t="s">
        <v>195</v>
      </c>
      <c r="D89">
        <v>1</v>
      </c>
      <c r="E89" t="s">
        <v>739</v>
      </c>
      <c r="F89" s="31">
        <f t="shared" si="36"/>
        <v>1</v>
      </c>
      <c r="G89" s="31">
        <v>0</v>
      </c>
      <c r="H89" s="31" t="s">
        <v>43</v>
      </c>
      <c r="I89" s="31">
        <v>18.7</v>
      </c>
      <c r="J89" s="31">
        <v>29</v>
      </c>
      <c r="K89" s="31">
        <v>43.6</v>
      </c>
      <c r="L89" s="31">
        <v>0</v>
      </c>
      <c r="M89" s="31">
        <v>0.9</v>
      </c>
      <c r="N89" s="31">
        <v>2.1</v>
      </c>
      <c r="O89" s="31">
        <v>30.2</v>
      </c>
      <c r="P89" s="31">
        <v>69.8</v>
      </c>
      <c r="Q89" s="31">
        <v>40.799999999999997</v>
      </c>
      <c r="R89" s="31">
        <v>59.2</v>
      </c>
      <c r="S89" s="31">
        <v>59.3</v>
      </c>
      <c r="T89" s="31">
        <v>40.700000000000003</v>
      </c>
      <c r="U89" s="31">
        <v>77.099999999999994</v>
      </c>
      <c r="V89" s="31">
        <v>22.9</v>
      </c>
      <c r="W89" t="s">
        <v>196</v>
      </c>
      <c r="Y89" t="s">
        <v>25</v>
      </c>
      <c r="Z89" t="s">
        <v>195</v>
      </c>
      <c r="AA89" t="b">
        <v>0</v>
      </c>
      <c r="AK89">
        <f t="shared" si="25"/>
        <v>29</v>
      </c>
      <c r="AL89">
        <f t="shared" si="37"/>
        <v>29.000088999999999</v>
      </c>
      <c r="AM89">
        <f t="shared" si="26"/>
        <v>14.500291000000001</v>
      </c>
      <c r="AN89" t="str">
        <f t="shared" si="27"/>
        <v>Somerset County Council</v>
      </c>
      <c r="AO89">
        <f t="shared" si="28"/>
        <v>14.5</v>
      </c>
      <c r="AQ89">
        <f>SUM($AU$2:AU89)</f>
        <v>88</v>
      </c>
      <c r="AR89" t="str">
        <f t="shared" si="38"/>
        <v>Somerset County Council</v>
      </c>
      <c r="AS89">
        <f t="shared" si="29"/>
        <v>14.5</v>
      </c>
      <c r="AT89">
        <f t="shared" si="30"/>
        <v>0</v>
      </c>
      <c r="AU89">
        <f t="shared" si="31"/>
        <v>1</v>
      </c>
      <c r="AX89" t="str">
        <f t="shared" si="32"/>
        <v>Somerset County Council</v>
      </c>
      <c r="AY89">
        <f t="shared" si="33"/>
        <v>14.5</v>
      </c>
      <c r="AZ89">
        <f t="shared" si="34"/>
        <v>0</v>
      </c>
      <c r="BB89" t="str">
        <f t="shared" si="39"/>
        <v>Somerset County Council</v>
      </c>
      <c r="BC89">
        <f t="shared" si="40"/>
        <v>14.5</v>
      </c>
      <c r="BD89" s="31">
        <f>IFERROR(BC89-VLOOKUP(BB89,Data_2018!$C$2:$V$394,$AE$1+6,FALSE),"")</f>
        <v>0.59999999999999964</v>
      </c>
      <c r="BE89" s="43" t="str">
        <f t="shared" si="41"/>
        <v>h</v>
      </c>
      <c r="BL89" s="31" t="str">
        <f t="shared" si="42"/>
        <v>Somerset County Council</v>
      </c>
      <c r="BM89" s="31">
        <f t="shared" si="43"/>
        <v>0.59999999999999964</v>
      </c>
      <c r="BN89" s="31">
        <f t="shared" si="44"/>
        <v>0.60000889999999962</v>
      </c>
      <c r="BO89" s="31">
        <f t="shared" si="45"/>
        <v>2.9000230999999999</v>
      </c>
      <c r="BP89" s="31" t="str">
        <f t="shared" si="46"/>
        <v>Oxfordshire County Council</v>
      </c>
      <c r="BQ89" s="31">
        <f t="shared" si="47"/>
        <v>2.9</v>
      </c>
      <c r="BR89" s="31">
        <f t="shared" si="48"/>
        <v>2.9</v>
      </c>
      <c r="BS89" s="31">
        <f t="shared" si="49"/>
        <v>0</v>
      </c>
    </row>
    <row r="90" spans="1:71" ht="14.25" customHeight="1" x14ac:dyDescent="0.25">
      <c r="A90" s="8">
        <f>--((B90+Data_2018!B90)=2)</f>
        <v>1</v>
      </c>
      <c r="B90" s="8">
        <f t="shared" si="35"/>
        <v>1</v>
      </c>
      <c r="C90" t="s">
        <v>197</v>
      </c>
      <c r="D90">
        <v>1</v>
      </c>
      <c r="E90" t="s">
        <v>741</v>
      </c>
      <c r="F90" s="31">
        <f t="shared" si="36"/>
        <v>1</v>
      </c>
      <c r="G90" s="31">
        <v>0</v>
      </c>
      <c r="H90" s="31" t="s">
        <v>34</v>
      </c>
      <c r="I90" s="31">
        <v>12.5</v>
      </c>
      <c r="J90" s="31">
        <v>19.7</v>
      </c>
      <c r="K90" s="31">
        <v>0</v>
      </c>
      <c r="L90" s="31">
        <v>0</v>
      </c>
      <c r="M90" s="31">
        <v>0</v>
      </c>
      <c r="N90" s="31">
        <v>0</v>
      </c>
      <c r="O90" s="31">
        <v>18</v>
      </c>
      <c r="P90" s="31">
        <v>82</v>
      </c>
      <c r="Q90" s="31">
        <v>15</v>
      </c>
      <c r="R90" s="31">
        <v>85</v>
      </c>
      <c r="S90" s="31">
        <v>28</v>
      </c>
      <c r="T90" s="31">
        <v>72</v>
      </c>
      <c r="U90" s="31">
        <v>35</v>
      </c>
      <c r="V90" s="31">
        <v>65</v>
      </c>
      <c r="W90" t="s">
        <v>198</v>
      </c>
      <c r="Y90" t="s">
        <v>24</v>
      </c>
      <c r="Z90" t="s">
        <v>197</v>
      </c>
      <c r="AA90" t="b">
        <v>0</v>
      </c>
      <c r="AK90">
        <f t="shared" si="25"/>
        <v>19.7</v>
      </c>
      <c r="AL90">
        <f t="shared" si="37"/>
        <v>19.700089999999999</v>
      </c>
      <c r="AM90">
        <f t="shared" si="26"/>
        <v>14.400317000000001</v>
      </c>
      <c r="AN90" t="str">
        <f t="shared" si="27"/>
        <v>Staffordshire County Council</v>
      </c>
      <c r="AO90">
        <f t="shared" si="28"/>
        <v>14.4</v>
      </c>
      <c r="AQ90">
        <f>SUM($AU$2:AU90)</f>
        <v>89</v>
      </c>
      <c r="AR90" t="str">
        <f t="shared" si="38"/>
        <v>Staffordshire County Council</v>
      </c>
      <c r="AS90">
        <f t="shared" si="29"/>
        <v>14.4</v>
      </c>
      <c r="AT90">
        <f t="shared" si="30"/>
        <v>0</v>
      </c>
      <c r="AU90">
        <f t="shared" si="31"/>
        <v>1</v>
      </c>
      <c r="AX90" t="str">
        <f t="shared" si="32"/>
        <v>Staffordshire County Council</v>
      </c>
      <c r="AY90">
        <f t="shared" si="33"/>
        <v>14.4</v>
      </c>
      <c r="AZ90">
        <f t="shared" si="34"/>
        <v>0</v>
      </c>
      <c r="BB90" t="str">
        <f t="shared" si="39"/>
        <v>Staffordshire County Council</v>
      </c>
      <c r="BC90">
        <f t="shared" si="40"/>
        <v>14.4</v>
      </c>
      <c r="BD90" s="31">
        <f>IFERROR(BC90-VLOOKUP(BB90,Data_2018!$C$2:$V$394,$AE$1+6,FALSE),"")</f>
        <v>3.0999999999999996</v>
      </c>
      <c r="BE90" s="43" t="str">
        <f t="shared" si="41"/>
        <v>h</v>
      </c>
      <c r="BL90" s="31" t="str">
        <f t="shared" si="42"/>
        <v>Staffordshire County Council</v>
      </c>
      <c r="BM90" s="31">
        <f t="shared" si="43"/>
        <v>3.0999999999999996</v>
      </c>
      <c r="BN90" s="31">
        <f t="shared" si="44"/>
        <v>3.1000089999999996</v>
      </c>
      <c r="BO90" s="31">
        <f t="shared" si="45"/>
        <v>2.9000068000000003</v>
      </c>
      <c r="BP90" s="31" t="str">
        <f t="shared" si="46"/>
        <v>London Borough of Barking and Dagenham</v>
      </c>
      <c r="BQ90" s="31">
        <f t="shared" si="47"/>
        <v>2.9000000000000004</v>
      </c>
      <c r="BR90" s="31">
        <f t="shared" si="48"/>
        <v>2.9000000000000004</v>
      </c>
      <c r="BS90" s="31">
        <f t="shared" si="49"/>
        <v>0</v>
      </c>
    </row>
    <row r="91" spans="1:71" ht="14.25" customHeight="1" x14ac:dyDescent="0.25">
      <c r="A91" s="8">
        <f>--((B91+Data_2018!B91)=2)</f>
        <v>1</v>
      </c>
      <c r="B91" s="8">
        <f t="shared" si="35"/>
        <v>1</v>
      </c>
      <c r="C91" t="s">
        <v>199</v>
      </c>
      <c r="D91">
        <v>1</v>
      </c>
      <c r="E91" t="s">
        <v>736</v>
      </c>
      <c r="F91" s="31">
        <f t="shared" si="36"/>
        <v>1</v>
      </c>
      <c r="G91" s="31">
        <v>0</v>
      </c>
      <c r="H91" s="31" t="s">
        <v>34</v>
      </c>
      <c r="I91" s="31">
        <v>0.3</v>
      </c>
      <c r="J91" s="31">
        <v>0.8</v>
      </c>
      <c r="K91" s="31">
        <v>0</v>
      </c>
      <c r="L91" s="31">
        <v>0</v>
      </c>
      <c r="M91" s="31">
        <v>0</v>
      </c>
      <c r="N91" s="31">
        <v>0</v>
      </c>
      <c r="O91" s="31">
        <v>50.6</v>
      </c>
      <c r="P91" s="31">
        <v>49.4</v>
      </c>
      <c r="Q91" s="31">
        <v>49.4</v>
      </c>
      <c r="R91" s="31">
        <v>50.6</v>
      </c>
      <c r="S91" s="31">
        <v>55.5</v>
      </c>
      <c r="T91" s="31">
        <v>44.5</v>
      </c>
      <c r="U91" s="31">
        <v>53.9</v>
      </c>
      <c r="V91" s="31">
        <v>46.1</v>
      </c>
      <c r="Y91" t="s">
        <v>23</v>
      </c>
      <c r="Z91" t="s">
        <v>199</v>
      </c>
      <c r="AA91" t="b">
        <v>0</v>
      </c>
      <c r="AK91">
        <f t="shared" si="25"/>
        <v>0.8</v>
      </c>
      <c r="AL91">
        <f t="shared" si="37"/>
        <v>0.800091</v>
      </c>
      <c r="AM91">
        <f t="shared" si="26"/>
        <v>14.400008</v>
      </c>
      <c r="AN91" t="str">
        <f t="shared" si="27"/>
        <v>Avon &amp; Somerset Constabulary Police Station</v>
      </c>
      <c r="AO91">
        <f t="shared" si="28"/>
        <v>14.4</v>
      </c>
      <c r="AQ91">
        <f>SUM($AU$2:AU91)</f>
        <v>90</v>
      </c>
      <c r="AR91" t="str">
        <f t="shared" si="38"/>
        <v>Avon &amp; Somerset Constabulary Police Station</v>
      </c>
      <c r="AS91">
        <f t="shared" si="29"/>
        <v>14.4</v>
      </c>
      <c r="AT91">
        <f t="shared" si="30"/>
        <v>0</v>
      </c>
      <c r="AU91">
        <f t="shared" si="31"/>
        <v>1</v>
      </c>
      <c r="AX91" t="str">
        <f t="shared" si="32"/>
        <v>Avon &amp; Somerset Constabulary Police Station</v>
      </c>
      <c r="AY91">
        <f t="shared" si="33"/>
        <v>14.4</v>
      </c>
      <c r="AZ91">
        <f t="shared" si="34"/>
        <v>0</v>
      </c>
      <c r="BB91" t="str">
        <f t="shared" si="39"/>
        <v>Avon &amp; Somerset Constabulary Police Station</v>
      </c>
      <c r="BC91">
        <f t="shared" si="40"/>
        <v>14.4</v>
      </c>
      <c r="BD91" s="31">
        <f>IFERROR(BC91-VLOOKUP(BB91,Data_2018!$C$2:$V$394,$AE$1+6,FALSE),"")</f>
        <v>-5.9999999999999982</v>
      </c>
      <c r="BE91" s="43" t="str">
        <f t="shared" si="41"/>
        <v>i</v>
      </c>
      <c r="BL91" s="31" t="str">
        <f t="shared" si="42"/>
        <v>Avon &amp; Somerset Constabulary Police Station</v>
      </c>
      <c r="BM91" s="31">
        <f t="shared" si="43"/>
        <v>-5.9999999999999982</v>
      </c>
      <c r="BN91" s="31">
        <f t="shared" si="44"/>
        <v>-5.9999908999999985</v>
      </c>
      <c r="BO91" s="31">
        <f t="shared" si="45"/>
        <v>2.7000338000000004</v>
      </c>
      <c r="BP91" s="31" t="str">
        <f t="shared" si="46"/>
        <v>Tameside Metropolitan Borough Council</v>
      </c>
      <c r="BQ91" s="31">
        <f t="shared" si="47"/>
        <v>2.7</v>
      </c>
      <c r="BR91" s="31">
        <f t="shared" si="48"/>
        <v>2.7</v>
      </c>
      <c r="BS91" s="31">
        <f t="shared" si="49"/>
        <v>0</v>
      </c>
    </row>
    <row r="92" spans="1:71" ht="14.25" customHeight="1" x14ac:dyDescent="0.25">
      <c r="A92" s="8">
        <f>--((B92+Data_2018!B92)=2)</f>
        <v>1</v>
      </c>
      <c r="B92" s="8">
        <f t="shared" si="35"/>
        <v>1</v>
      </c>
      <c r="C92" t="s">
        <v>200</v>
      </c>
      <c r="D92">
        <v>1</v>
      </c>
      <c r="E92" t="s">
        <v>740</v>
      </c>
      <c r="F92" s="31">
        <f t="shared" si="36"/>
        <v>1</v>
      </c>
      <c r="G92" s="31">
        <v>0</v>
      </c>
      <c r="H92" s="31" t="s">
        <v>46</v>
      </c>
      <c r="I92" s="31">
        <v>7.4</v>
      </c>
      <c r="J92" s="31">
        <v>3</v>
      </c>
      <c r="K92" s="31">
        <v>0</v>
      </c>
      <c r="L92" s="31">
        <v>0</v>
      </c>
      <c r="M92" s="31">
        <v>0</v>
      </c>
      <c r="N92" s="31">
        <v>0</v>
      </c>
      <c r="O92" s="31">
        <v>61</v>
      </c>
      <c r="P92" s="31">
        <v>39</v>
      </c>
      <c r="Q92" s="31">
        <v>98</v>
      </c>
      <c r="R92" s="31">
        <v>2</v>
      </c>
      <c r="S92" s="31">
        <v>89</v>
      </c>
      <c r="T92" s="31">
        <v>11</v>
      </c>
      <c r="U92" s="31">
        <v>82</v>
      </c>
      <c r="V92" s="31">
        <v>18</v>
      </c>
      <c r="W92" t="s">
        <v>201</v>
      </c>
      <c r="Y92" t="s">
        <v>22</v>
      </c>
      <c r="Z92" t="s">
        <v>200</v>
      </c>
      <c r="AA92" t="b">
        <v>0</v>
      </c>
      <c r="AK92">
        <f t="shared" si="25"/>
        <v>3</v>
      </c>
      <c r="AL92">
        <f t="shared" si="37"/>
        <v>3.000092</v>
      </c>
      <c r="AM92">
        <f t="shared" si="26"/>
        <v>14.200170999999999</v>
      </c>
      <c r="AN92" t="str">
        <f t="shared" si="27"/>
        <v>Kirklees Council</v>
      </c>
      <c r="AO92">
        <f t="shared" si="28"/>
        <v>14.2</v>
      </c>
      <c r="AQ92">
        <f>SUM($AU$2:AU92)</f>
        <v>91</v>
      </c>
      <c r="AR92" t="str">
        <f t="shared" si="38"/>
        <v>Kirklees Council</v>
      </c>
      <c r="AS92">
        <f t="shared" si="29"/>
        <v>14.2</v>
      </c>
      <c r="AT92">
        <f t="shared" si="30"/>
        <v>0</v>
      </c>
      <c r="AU92">
        <f t="shared" si="31"/>
        <v>1</v>
      </c>
      <c r="AX92" t="str">
        <f t="shared" si="32"/>
        <v>Kirklees Council</v>
      </c>
      <c r="AY92">
        <f t="shared" si="33"/>
        <v>14.2</v>
      </c>
      <c r="AZ92">
        <f t="shared" si="34"/>
        <v>0</v>
      </c>
      <c r="BB92" t="str">
        <f t="shared" si="39"/>
        <v>Kirklees Council</v>
      </c>
      <c r="BC92">
        <f t="shared" si="40"/>
        <v>14.2</v>
      </c>
      <c r="BD92" s="31">
        <f>IFERROR(BC92-VLOOKUP(BB92,Data_2018!$C$2:$V$394,$AE$1+6,FALSE),"")</f>
        <v>-2.1000000000000014</v>
      </c>
      <c r="BE92" s="43" t="str">
        <f t="shared" si="41"/>
        <v>i</v>
      </c>
      <c r="BL92" s="31" t="str">
        <f t="shared" si="42"/>
        <v>Kirklees Council</v>
      </c>
      <c r="BM92" s="31">
        <f t="shared" si="43"/>
        <v>-2.1000000000000014</v>
      </c>
      <c r="BN92" s="31">
        <f t="shared" si="44"/>
        <v>-2.0999908000000014</v>
      </c>
      <c r="BO92" s="31">
        <f t="shared" si="45"/>
        <v>2.7000114999999991</v>
      </c>
      <c r="BP92" s="31" t="str">
        <f t="shared" si="46"/>
        <v>Hastings Borough Council</v>
      </c>
      <c r="BQ92" s="31">
        <f t="shared" si="47"/>
        <v>2.6999999999999993</v>
      </c>
      <c r="BR92" s="31">
        <f t="shared" si="48"/>
        <v>2.6999999999999993</v>
      </c>
      <c r="BS92" s="31">
        <f t="shared" si="49"/>
        <v>0</v>
      </c>
    </row>
    <row r="93" spans="1:71" ht="14.25" customHeight="1" x14ac:dyDescent="0.25">
      <c r="A93" s="8">
        <f>--((B93+Data_2018!B93)=2)</f>
        <v>1</v>
      </c>
      <c r="B93" s="8">
        <f t="shared" si="35"/>
        <v>1</v>
      </c>
      <c r="C93" t="s">
        <v>202</v>
      </c>
      <c r="D93">
        <v>1</v>
      </c>
      <c r="E93" t="s">
        <v>739</v>
      </c>
      <c r="F93" s="31">
        <f t="shared" si="36"/>
        <v>1</v>
      </c>
      <c r="G93" s="31">
        <v>0</v>
      </c>
      <c r="H93" s="31" t="s">
        <v>43</v>
      </c>
      <c r="I93" s="31">
        <v>14.1</v>
      </c>
      <c r="J93" s="31">
        <v>24.5</v>
      </c>
      <c r="K93" s="31">
        <v>-51.4</v>
      </c>
      <c r="L93" s="31">
        <v>0</v>
      </c>
      <c r="M93" s="31">
        <v>3.9</v>
      </c>
      <c r="N93" s="31">
        <v>1.9</v>
      </c>
      <c r="O93" s="31">
        <v>39.9</v>
      </c>
      <c r="P93" s="31">
        <v>60.1</v>
      </c>
      <c r="Q93" s="31">
        <v>52.8</v>
      </c>
      <c r="R93" s="31">
        <v>47.2</v>
      </c>
      <c r="S93" s="31">
        <v>64.2</v>
      </c>
      <c r="T93" s="31">
        <v>35.799999999999997</v>
      </c>
      <c r="U93" s="31">
        <v>76.3</v>
      </c>
      <c r="V93" s="31">
        <v>23.7</v>
      </c>
      <c r="W93" t="s">
        <v>203</v>
      </c>
      <c r="Y93" t="s">
        <v>24</v>
      </c>
      <c r="Z93" t="s">
        <v>202</v>
      </c>
      <c r="AA93" t="b">
        <v>0</v>
      </c>
      <c r="AK93">
        <f t="shared" si="25"/>
        <v>24.5</v>
      </c>
      <c r="AL93">
        <f t="shared" si="37"/>
        <v>24.500093</v>
      </c>
      <c r="AM93">
        <f t="shared" si="26"/>
        <v>14.100211999999999</v>
      </c>
      <c r="AN93" t="str">
        <f t="shared" si="27"/>
        <v>Mid &amp; West Wales Fire &amp; Rescue Service</v>
      </c>
      <c r="AO93">
        <f t="shared" si="28"/>
        <v>14.1</v>
      </c>
      <c r="AQ93">
        <f>SUM($AU$2:AU93)</f>
        <v>92</v>
      </c>
      <c r="AR93" t="str">
        <f t="shared" si="38"/>
        <v>Mid &amp; West Wales Fire &amp; Rescue Service</v>
      </c>
      <c r="AS93">
        <f t="shared" si="29"/>
        <v>14.1</v>
      </c>
      <c r="AT93">
        <f t="shared" si="30"/>
        <v>0</v>
      </c>
      <c r="AU93">
        <f t="shared" si="31"/>
        <v>1</v>
      </c>
      <c r="AX93" t="str">
        <f t="shared" si="32"/>
        <v>Mid &amp; West Wales Fire &amp; Rescue Service</v>
      </c>
      <c r="AY93">
        <f t="shared" si="33"/>
        <v>14.1</v>
      </c>
      <c r="AZ93">
        <f t="shared" si="34"/>
        <v>0</v>
      </c>
      <c r="BB93" t="str">
        <f t="shared" si="39"/>
        <v>Mid &amp; West Wales Fire &amp; Rescue Service</v>
      </c>
      <c r="BC93">
        <f t="shared" si="40"/>
        <v>14.1</v>
      </c>
      <c r="BD93" s="31">
        <f>IFERROR(BC93-VLOOKUP(BB93,Data_2018!$C$2:$V$394,$AE$1+6,FALSE),"")</f>
        <v>6.8999999999999995</v>
      </c>
      <c r="BE93" s="43" t="str">
        <f t="shared" si="41"/>
        <v>h</v>
      </c>
      <c r="BL93" s="31" t="str">
        <f t="shared" si="42"/>
        <v>Mid &amp; West Wales Fire &amp; Rescue Service</v>
      </c>
      <c r="BM93" s="31">
        <f t="shared" si="43"/>
        <v>6.8999999999999995</v>
      </c>
      <c r="BN93" s="31">
        <f t="shared" si="44"/>
        <v>6.9000092999999998</v>
      </c>
      <c r="BO93" s="31">
        <f t="shared" si="45"/>
        <v>2.7000065999999991</v>
      </c>
      <c r="BP93" s="31" t="str">
        <f t="shared" si="46"/>
        <v>Lancashire Fire and Rescue Service</v>
      </c>
      <c r="BQ93" s="31">
        <f t="shared" si="47"/>
        <v>2.6999999999999993</v>
      </c>
      <c r="BR93" s="31">
        <f t="shared" si="48"/>
        <v>2.6999999999999993</v>
      </c>
      <c r="BS93" s="31">
        <f t="shared" si="49"/>
        <v>0</v>
      </c>
    </row>
    <row r="94" spans="1:71" ht="14.25" customHeight="1" x14ac:dyDescent="0.25">
      <c r="A94" s="8">
        <f>--((B94+Data_2018!B94)=2)</f>
        <v>1</v>
      </c>
      <c r="B94" s="8">
        <f t="shared" si="35"/>
        <v>1</v>
      </c>
      <c r="C94" t="s">
        <v>204</v>
      </c>
      <c r="D94">
        <v>1</v>
      </c>
      <c r="E94" t="s">
        <v>740</v>
      </c>
      <c r="F94" s="31">
        <f t="shared" si="36"/>
        <v>1</v>
      </c>
      <c r="G94" s="31">
        <v>0</v>
      </c>
      <c r="H94" s="31" t="s">
        <v>46</v>
      </c>
      <c r="I94" s="31">
        <v>13</v>
      </c>
      <c r="J94" s="31">
        <v>13.6</v>
      </c>
      <c r="K94" s="31">
        <v>0</v>
      </c>
      <c r="L94" s="31">
        <v>0</v>
      </c>
      <c r="M94" s="31">
        <v>0</v>
      </c>
      <c r="N94" s="31">
        <v>0</v>
      </c>
      <c r="O94" s="31">
        <v>71</v>
      </c>
      <c r="P94" s="31">
        <v>29</v>
      </c>
      <c r="Q94" s="31">
        <v>92</v>
      </c>
      <c r="R94" s="31">
        <v>8</v>
      </c>
      <c r="S94" s="31">
        <v>94</v>
      </c>
      <c r="T94" s="31">
        <v>6</v>
      </c>
      <c r="U94" s="31">
        <v>90</v>
      </c>
      <c r="V94" s="31">
        <v>10</v>
      </c>
      <c r="W94" t="s">
        <v>205</v>
      </c>
      <c r="Y94" t="s">
        <v>25</v>
      </c>
      <c r="Z94" t="s">
        <v>204</v>
      </c>
      <c r="AA94" t="b">
        <v>0</v>
      </c>
      <c r="AK94">
        <f t="shared" si="25"/>
        <v>13.6</v>
      </c>
      <c r="AL94">
        <f t="shared" si="37"/>
        <v>13.600094</v>
      </c>
      <c r="AM94">
        <f t="shared" si="26"/>
        <v>14.10005</v>
      </c>
      <c r="AN94" t="str">
        <f t="shared" si="27"/>
        <v>Cambridgeshire Police</v>
      </c>
      <c r="AO94">
        <f t="shared" si="28"/>
        <v>14.1</v>
      </c>
      <c r="AQ94">
        <f>SUM($AU$2:AU94)</f>
        <v>93</v>
      </c>
      <c r="AR94" t="str">
        <f t="shared" si="38"/>
        <v>Cambridgeshire Police</v>
      </c>
      <c r="AS94">
        <f t="shared" si="29"/>
        <v>14.1</v>
      </c>
      <c r="AT94">
        <f t="shared" si="30"/>
        <v>0</v>
      </c>
      <c r="AU94">
        <f t="shared" si="31"/>
        <v>1</v>
      </c>
      <c r="AX94" t="str">
        <f t="shared" si="32"/>
        <v>Cambridgeshire Police</v>
      </c>
      <c r="AY94">
        <f t="shared" si="33"/>
        <v>14.1</v>
      </c>
      <c r="AZ94">
        <f t="shared" si="34"/>
        <v>0</v>
      </c>
      <c r="BB94" t="str">
        <f t="shared" si="39"/>
        <v>Cambridgeshire Police</v>
      </c>
      <c r="BC94">
        <f t="shared" si="40"/>
        <v>14.1</v>
      </c>
      <c r="BD94" s="31">
        <f>IFERROR(BC94-VLOOKUP(BB94,Data_2018!$C$2:$V$394,$AE$1+6,FALSE),"")</f>
        <v>1</v>
      </c>
      <c r="BE94" s="43" t="str">
        <f t="shared" si="41"/>
        <v>h</v>
      </c>
      <c r="BL94" s="31" t="str">
        <f t="shared" si="42"/>
        <v>Cambridgeshire Police</v>
      </c>
      <c r="BM94" s="31">
        <f t="shared" si="43"/>
        <v>1</v>
      </c>
      <c r="BN94" s="31">
        <f t="shared" si="44"/>
        <v>1.0000093999999999</v>
      </c>
      <c r="BO94" s="31">
        <f t="shared" si="45"/>
        <v>2.6000183999999997</v>
      </c>
      <c r="BP94" s="31" t="str">
        <f t="shared" si="46"/>
        <v>Maidstone Borough Council</v>
      </c>
      <c r="BQ94" s="31">
        <f t="shared" si="47"/>
        <v>2.5999999999999996</v>
      </c>
      <c r="BR94" s="31">
        <f t="shared" si="48"/>
        <v>2.5999999999999996</v>
      </c>
      <c r="BS94" s="31">
        <f t="shared" si="49"/>
        <v>0</v>
      </c>
    </row>
    <row r="95" spans="1:71" ht="14.25" customHeight="1" x14ac:dyDescent="0.25">
      <c r="A95" s="8">
        <f>--((B95+Data_2018!B95)=2)</f>
        <v>1</v>
      </c>
      <c r="B95" s="8">
        <f t="shared" si="35"/>
        <v>1</v>
      </c>
      <c r="C95" t="s">
        <v>206</v>
      </c>
      <c r="D95">
        <v>1</v>
      </c>
      <c r="E95" t="s">
        <v>741</v>
      </c>
      <c r="F95" s="31">
        <f t="shared" si="36"/>
        <v>1</v>
      </c>
      <c r="G95" s="31">
        <v>0</v>
      </c>
      <c r="H95" s="31" t="s">
        <v>34</v>
      </c>
      <c r="I95" s="31">
        <v>13</v>
      </c>
      <c r="J95" s="31">
        <v>17.2</v>
      </c>
      <c r="K95" s="31">
        <v>0</v>
      </c>
      <c r="L95" s="31">
        <v>0</v>
      </c>
      <c r="M95" s="31">
        <v>0</v>
      </c>
      <c r="N95" s="31">
        <v>0</v>
      </c>
      <c r="O95" s="31">
        <v>20</v>
      </c>
      <c r="P95" s="31">
        <v>80</v>
      </c>
      <c r="Q95" s="31">
        <v>25</v>
      </c>
      <c r="R95" s="31">
        <v>75</v>
      </c>
      <c r="S95" s="31">
        <v>30</v>
      </c>
      <c r="T95" s="31">
        <v>70</v>
      </c>
      <c r="U95" s="31">
        <v>42</v>
      </c>
      <c r="V95" s="31">
        <v>58</v>
      </c>
      <c r="W95" t="s">
        <v>207</v>
      </c>
      <c r="Y95" t="s">
        <v>25</v>
      </c>
      <c r="Z95" t="s">
        <v>206</v>
      </c>
      <c r="AA95" t="b">
        <v>0</v>
      </c>
      <c r="AK95">
        <f t="shared" si="25"/>
        <v>17.2</v>
      </c>
      <c r="AL95">
        <f t="shared" si="37"/>
        <v>17.200095000000001</v>
      </c>
      <c r="AM95">
        <f t="shared" si="26"/>
        <v>14.000359</v>
      </c>
      <c r="AN95" t="str">
        <f t="shared" si="27"/>
        <v>Waltham Forest Council</v>
      </c>
      <c r="AO95">
        <f t="shared" si="28"/>
        <v>14</v>
      </c>
      <c r="AQ95">
        <f>SUM($AU$2:AU95)</f>
        <v>94</v>
      </c>
      <c r="AR95" t="str">
        <f t="shared" si="38"/>
        <v>Waltham Forest Council</v>
      </c>
      <c r="AS95">
        <f t="shared" si="29"/>
        <v>14</v>
      </c>
      <c r="AT95">
        <f t="shared" si="30"/>
        <v>0</v>
      </c>
      <c r="AU95">
        <f t="shared" si="31"/>
        <v>1</v>
      </c>
      <c r="AX95" t="str">
        <f t="shared" si="32"/>
        <v>Waltham Forest Council</v>
      </c>
      <c r="AY95">
        <f t="shared" si="33"/>
        <v>14</v>
      </c>
      <c r="AZ95">
        <f t="shared" si="34"/>
        <v>0</v>
      </c>
      <c r="BB95" t="str">
        <f t="shared" si="39"/>
        <v>Waltham Forest Council</v>
      </c>
      <c r="BC95">
        <f t="shared" si="40"/>
        <v>14</v>
      </c>
      <c r="BD95" s="31">
        <f>IFERROR(BC95-VLOOKUP(BB95,Data_2018!$C$2:$V$394,$AE$1+6,FALSE),"")</f>
        <v>2.5</v>
      </c>
      <c r="BE95" s="43" t="str">
        <f t="shared" si="41"/>
        <v>h</v>
      </c>
      <c r="BL95" s="31" t="str">
        <f t="shared" si="42"/>
        <v>Waltham Forest Council</v>
      </c>
      <c r="BM95" s="31">
        <f t="shared" si="43"/>
        <v>2.5</v>
      </c>
      <c r="BN95" s="31">
        <f t="shared" si="44"/>
        <v>2.5000095</v>
      </c>
      <c r="BO95" s="31">
        <f t="shared" si="45"/>
        <v>2.6000123999999998</v>
      </c>
      <c r="BP95" s="31" t="str">
        <f t="shared" si="46"/>
        <v>Gloucestershire Constabulary</v>
      </c>
      <c r="BQ95" s="31">
        <f t="shared" si="47"/>
        <v>2.5999999999999996</v>
      </c>
      <c r="BR95" s="31">
        <f t="shared" si="48"/>
        <v>2.5999999999999996</v>
      </c>
      <c r="BS95" s="31">
        <f t="shared" si="49"/>
        <v>0</v>
      </c>
    </row>
    <row r="96" spans="1:71" s="2" customFormat="1" ht="14.25" customHeight="1" x14ac:dyDescent="0.25">
      <c r="A96" s="8">
        <f>--((B96+Data_2018!B96)=2)</f>
        <v>1</v>
      </c>
      <c r="B96" s="8">
        <f t="shared" si="35"/>
        <v>1</v>
      </c>
      <c r="C96" t="s">
        <v>208</v>
      </c>
      <c r="D96">
        <v>1</v>
      </c>
      <c r="E96" t="s">
        <v>737</v>
      </c>
      <c r="F96" s="31">
        <f t="shared" si="36"/>
        <v>1</v>
      </c>
      <c r="G96" s="31">
        <v>0</v>
      </c>
      <c r="H96" s="31" t="s">
        <v>34</v>
      </c>
      <c r="I96" s="31">
        <v>14.8</v>
      </c>
      <c r="J96" s="31">
        <v>16.5</v>
      </c>
      <c r="K96" s="31">
        <v>0</v>
      </c>
      <c r="L96" s="31">
        <v>0</v>
      </c>
      <c r="M96" s="31">
        <v>0</v>
      </c>
      <c r="N96" s="31">
        <v>0</v>
      </c>
      <c r="O96" s="31">
        <v>14</v>
      </c>
      <c r="P96" s="31">
        <v>86</v>
      </c>
      <c r="Q96" s="31">
        <v>32</v>
      </c>
      <c r="R96" s="31">
        <v>68</v>
      </c>
      <c r="S96" s="31">
        <v>31</v>
      </c>
      <c r="T96" s="31">
        <v>69</v>
      </c>
      <c r="U96" s="31">
        <v>47</v>
      </c>
      <c r="V96" s="31">
        <v>53</v>
      </c>
      <c r="W96" t="s">
        <v>209</v>
      </c>
      <c r="X96"/>
      <c r="Y96" t="s">
        <v>25</v>
      </c>
      <c r="Z96" t="s">
        <v>208</v>
      </c>
      <c r="AA96" t="b">
        <v>0</v>
      </c>
      <c r="AH96"/>
      <c r="AK96">
        <f t="shared" si="25"/>
        <v>16.5</v>
      </c>
      <c r="AL96">
        <f t="shared" si="37"/>
        <v>16.500095999999999</v>
      </c>
      <c r="AM96">
        <f t="shared" si="26"/>
        <v>14.000003</v>
      </c>
      <c r="AN96" t="str">
        <f t="shared" si="27"/>
        <v>Allerdale Borough Council</v>
      </c>
      <c r="AO96">
        <f t="shared" si="28"/>
        <v>14</v>
      </c>
      <c r="AQ96">
        <f>SUM($AU$2:AU96)</f>
        <v>95</v>
      </c>
      <c r="AR96" t="str">
        <f t="shared" si="38"/>
        <v>Allerdale Borough Council</v>
      </c>
      <c r="AS96">
        <f t="shared" si="29"/>
        <v>14</v>
      </c>
      <c r="AT96">
        <f t="shared" si="30"/>
        <v>0</v>
      </c>
      <c r="AU96">
        <f t="shared" si="31"/>
        <v>1</v>
      </c>
      <c r="AX96" t="str">
        <f t="shared" si="32"/>
        <v>Allerdale Borough Council</v>
      </c>
      <c r="AY96">
        <f t="shared" si="33"/>
        <v>14</v>
      </c>
      <c r="AZ96">
        <f t="shared" si="34"/>
        <v>0</v>
      </c>
      <c r="BB96" t="str">
        <f t="shared" si="39"/>
        <v>Allerdale Borough Council</v>
      </c>
      <c r="BC96">
        <f t="shared" si="40"/>
        <v>14</v>
      </c>
      <c r="BD96" s="31">
        <f>IFERROR(BC96-VLOOKUP(BB96,Data_2018!$C$2:$V$394,$AE$1+6,FALSE),"")</f>
        <v>-11</v>
      </c>
      <c r="BE96" s="43" t="str">
        <f t="shared" si="41"/>
        <v>i</v>
      </c>
      <c r="BL96" s="31" t="str">
        <f t="shared" si="42"/>
        <v>Allerdale Borough Council</v>
      </c>
      <c r="BM96" s="31">
        <f t="shared" si="43"/>
        <v>-11</v>
      </c>
      <c r="BN96" s="31">
        <f t="shared" si="44"/>
        <v>-10.9999904</v>
      </c>
      <c r="BO96" s="31">
        <f t="shared" si="45"/>
        <v>2.6000087999999995</v>
      </c>
      <c r="BP96" s="31" t="str">
        <f t="shared" si="46"/>
        <v>South Gloucestershire Council</v>
      </c>
      <c r="BQ96" s="31">
        <f t="shared" si="47"/>
        <v>2.5999999999999996</v>
      </c>
      <c r="BR96" s="31">
        <f t="shared" si="48"/>
        <v>2.5999999999999996</v>
      </c>
      <c r="BS96" s="31">
        <f t="shared" si="49"/>
        <v>0</v>
      </c>
    </row>
    <row r="97" spans="1:71" ht="14.25" customHeight="1" x14ac:dyDescent="0.25">
      <c r="A97" s="8">
        <f>--((B97+Data_2018!B97)=2)</f>
        <v>1</v>
      </c>
      <c r="B97" s="8">
        <f t="shared" si="35"/>
        <v>1</v>
      </c>
      <c r="C97" t="s">
        <v>210</v>
      </c>
      <c r="D97">
        <v>1</v>
      </c>
      <c r="E97" t="s">
        <v>740</v>
      </c>
      <c r="F97" s="31">
        <f t="shared" si="36"/>
        <v>1</v>
      </c>
      <c r="G97" s="31">
        <v>0</v>
      </c>
      <c r="H97" s="31" t="s">
        <v>46</v>
      </c>
      <c r="I97" s="31">
        <v>10.4</v>
      </c>
      <c r="J97" s="31">
        <v>7.1</v>
      </c>
      <c r="K97" s="31">
        <v>0</v>
      </c>
      <c r="L97" s="31">
        <v>0</v>
      </c>
      <c r="M97" s="31">
        <v>0</v>
      </c>
      <c r="N97" s="31">
        <v>0</v>
      </c>
      <c r="O97" s="31">
        <v>64.7</v>
      </c>
      <c r="P97" s="31">
        <v>35.299999999999997</v>
      </c>
      <c r="Q97" s="31">
        <v>93.1</v>
      </c>
      <c r="R97" s="31">
        <v>6.9</v>
      </c>
      <c r="S97" s="31">
        <v>84.8</v>
      </c>
      <c r="T97" s="31">
        <v>15.2</v>
      </c>
      <c r="U97" s="31">
        <v>87.2</v>
      </c>
      <c r="V97" s="31">
        <v>12.8</v>
      </c>
      <c r="W97" t="s">
        <v>211</v>
      </c>
      <c r="Y97" t="s">
        <v>25</v>
      </c>
      <c r="Z97" t="s">
        <v>210</v>
      </c>
      <c r="AA97" t="b">
        <v>0</v>
      </c>
      <c r="AK97">
        <f t="shared" si="25"/>
        <v>7.1</v>
      </c>
      <c r="AL97">
        <f t="shared" si="37"/>
        <v>7.1000969999999999</v>
      </c>
      <c r="AM97">
        <f t="shared" si="26"/>
        <v>13.900329000000001</v>
      </c>
      <c r="AN97" t="str">
        <f t="shared" si="27"/>
        <v>Sunderland City Council</v>
      </c>
      <c r="AO97">
        <f t="shared" si="28"/>
        <v>13.9</v>
      </c>
      <c r="AQ97">
        <f>SUM($AU$2:AU97)</f>
        <v>96</v>
      </c>
      <c r="AR97" t="str">
        <f t="shared" si="38"/>
        <v>Sunderland City Council</v>
      </c>
      <c r="AS97">
        <f t="shared" si="29"/>
        <v>13.9</v>
      </c>
      <c r="AT97">
        <f t="shared" si="30"/>
        <v>0</v>
      </c>
      <c r="AU97">
        <f t="shared" si="31"/>
        <v>1</v>
      </c>
      <c r="AX97" t="str">
        <f t="shared" si="32"/>
        <v>Sunderland City Council</v>
      </c>
      <c r="AY97">
        <f t="shared" si="33"/>
        <v>13.9</v>
      </c>
      <c r="AZ97">
        <f t="shared" si="34"/>
        <v>0</v>
      </c>
      <c r="BB97" t="str">
        <f t="shared" si="39"/>
        <v>Sunderland City Council</v>
      </c>
      <c r="BC97">
        <f t="shared" si="40"/>
        <v>13.9</v>
      </c>
      <c r="BD97" s="31">
        <f>IFERROR(BC97-VLOOKUP(BB97,Data_2018!$C$2:$V$394,$AE$1+6,FALSE),"")</f>
        <v>0.40000000000000036</v>
      </c>
      <c r="BE97" s="43" t="str">
        <f t="shared" si="41"/>
        <v>h</v>
      </c>
      <c r="BL97" s="31" t="str">
        <f t="shared" si="42"/>
        <v>Sunderland City Council</v>
      </c>
      <c r="BM97" s="31">
        <f t="shared" si="43"/>
        <v>0.40000000000000036</v>
      </c>
      <c r="BN97" s="31">
        <f t="shared" si="44"/>
        <v>0.40000970000000036</v>
      </c>
      <c r="BO97" s="31">
        <f t="shared" si="45"/>
        <v>2.5000331</v>
      </c>
      <c r="BP97" s="31" t="str">
        <f t="shared" si="46"/>
        <v>Colchester Borough Council</v>
      </c>
      <c r="BQ97" s="31">
        <f t="shared" si="47"/>
        <v>2.5</v>
      </c>
      <c r="BR97" s="31">
        <f t="shared" si="48"/>
        <v>2.5</v>
      </c>
      <c r="BS97" s="31">
        <f t="shared" si="49"/>
        <v>0</v>
      </c>
    </row>
    <row r="98" spans="1:71" ht="14.25" customHeight="1" x14ac:dyDescent="0.25">
      <c r="A98" s="8">
        <f>--((B98+Data_2018!B98)=2)</f>
        <v>1</v>
      </c>
      <c r="B98" s="8">
        <f t="shared" si="35"/>
        <v>1</v>
      </c>
      <c r="C98" t="s">
        <v>212</v>
      </c>
      <c r="D98">
        <v>1</v>
      </c>
      <c r="E98" t="s">
        <v>741</v>
      </c>
      <c r="F98" s="31">
        <f t="shared" si="36"/>
        <v>1</v>
      </c>
      <c r="G98" s="31">
        <v>0</v>
      </c>
      <c r="H98" s="31" t="s">
        <v>34</v>
      </c>
      <c r="I98" s="31">
        <v>1</v>
      </c>
      <c r="J98" s="31">
        <v>-9.8000000000000007</v>
      </c>
      <c r="K98" s="31">
        <v>1.6</v>
      </c>
      <c r="L98" s="31">
        <v>-1.8</v>
      </c>
      <c r="M98" s="31">
        <v>0.8</v>
      </c>
      <c r="N98" s="31">
        <v>0</v>
      </c>
      <c r="O98" s="31">
        <v>44</v>
      </c>
      <c r="P98" s="31">
        <v>56</v>
      </c>
      <c r="Q98" s="31">
        <v>36</v>
      </c>
      <c r="R98" s="31">
        <v>64</v>
      </c>
      <c r="S98" s="31">
        <v>32</v>
      </c>
      <c r="T98" s="31">
        <v>68</v>
      </c>
      <c r="U98" s="31">
        <v>41</v>
      </c>
      <c r="V98" s="31">
        <v>59</v>
      </c>
      <c r="W98" t="s">
        <v>213</v>
      </c>
      <c r="Y98" t="s">
        <v>25</v>
      </c>
      <c r="Z98" t="s">
        <v>212</v>
      </c>
      <c r="AA98" t="b">
        <v>0</v>
      </c>
      <c r="AK98">
        <f t="shared" si="25"/>
        <v>-9.8000000000000007</v>
      </c>
      <c r="AL98">
        <f t="shared" si="37"/>
        <v>-9.7999020000000012</v>
      </c>
      <c r="AM98">
        <f t="shared" si="26"/>
        <v>13.900245</v>
      </c>
      <c r="AN98" t="str">
        <f t="shared" si="27"/>
        <v>Northumbria Police</v>
      </c>
      <c r="AO98">
        <f t="shared" si="28"/>
        <v>13.9</v>
      </c>
      <c r="AQ98">
        <f>SUM($AU$2:AU98)</f>
        <v>97</v>
      </c>
      <c r="AR98" t="str">
        <f t="shared" si="38"/>
        <v>Northumbria Police</v>
      </c>
      <c r="AS98">
        <f t="shared" si="29"/>
        <v>13.9</v>
      </c>
      <c r="AT98">
        <f t="shared" si="30"/>
        <v>0</v>
      </c>
      <c r="AU98">
        <f t="shared" si="31"/>
        <v>1</v>
      </c>
      <c r="AX98" t="str">
        <f t="shared" si="32"/>
        <v>Northumbria Police</v>
      </c>
      <c r="AY98">
        <f t="shared" si="33"/>
        <v>13.9</v>
      </c>
      <c r="AZ98">
        <f t="shared" si="34"/>
        <v>0</v>
      </c>
      <c r="BB98" t="str">
        <f t="shared" si="39"/>
        <v>Northumbria Police</v>
      </c>
      <c r="BC98">
        <f t="shared" si="40"/>
        <v>13.9</v>
      </c>
      <c r="BD98" s="31">
        <f>IFERROR(BC98-VLOOKUP(BB98,Data_2018!$C$2:$V$394,$AE$1+6,FALSE),"")</f>
        <v>-1.0999999999999996</v>
      </c>
      <c r="BE98" s="43" t="str">
        <f t="shared" si="41"/>
        <v>i</v>
      </c>
      <c r="BL98" s="31" t="str">
        <f t="shared" si="42"/>
        <v>Northumbria Police</v>
      </c>
      <c r="BM98" s="31">
        <f t="shared" si="43"/>
        <v>-1.0999999999999996</v>
      </c>
      <c r="BN98" s="31">
        <f t="shared" si="44"/>
        <v>-1.0999901999999997</v>
      </c>
      <c r="BO98" s="31">
        <f t="shared" si="45"/>
        <v>2.5000238000000001</v>
      </c>
      <c r="BP98" s="31" t="str">
        <f t="shared" si="46"/>
        <v>Hinckley And Bosworth Borough Council</v>
      </c>
      <c r="BQ98" s="31">
        <f t="shared" si="47"/>
        <v>2.5</v>
      </c>
      <c r="BR98" s="31">
        <f t="shared" si="48"/>
        <v>2.5</v>
      </c>
      <c r="BS98" s="31">
        <f t="shared" si="49"/>
        <v>0</v>
      </c>
    </row>
    <row r="99" spans="1:71" ht="14.25" customHeight="1" x14ac:dyDescent="0.25">
      <c r="A99" s="8">
        <f>--((B99+Data_2018!B99)=2)</f>
        <v>1</v>
      </c>
      <c r="B99" s="8">
        <f t="shared" si="35"/>
        <v>1</v>
      </c>
      <c r="C99" t="s">
        <v>214</v>
      </c>
      <c r="D99">
        <v>1</v>
      </c>
      <c r="E99" t="s">
        <v>739</v>
      </c>
      <c r="F99" s="31">
        <f t="shared" si="36"/>
        <v>1</v>
      </c>
      <c r="G99" s="31">
        <v>0</v>
      </c>
      <c r="H99" s="31" t="s">
        <v>43</v>
      </c>
      <c r="I99" s="31">
        <v>15.4</v>
      </c>
      <c r="J99" s="31">
        <v>27.9</v>
      </c>
      <c r="K99" s="31">
        <v>7.2</v>
      </c>
      <c r="L99" s="31">
        <v>20</v>
      </c>
      <c r="M99" s="31">
        <v>13.6</v>
      </c>
      <c r="N99" s="31">
        <v>4.3</v>
      </c>
      <c r="O99" s="31">
        <v>35.9</v>
      </c>
      <c r="P99" s="31">
        <v>64.099999999999994</v>
      </c>
      <c r="Q99" s="31">
        <v>51.5</v>
      </c>
      <c r="R99" s="31">
        <v>48.5</v>
      </c>
      <c r="S99" s="31">
        <v>60</v>
      </c>
      <c r="T99" s="31">
        <v>40</v>
      </c>
      <c r="U99" s="31">
        <v>74.7</v>
      </c>
      <c r="V99" s="31">
        <v>25.3</v>
      </c>
      <c r="W99" t="s">
        <v>215</v>
      </c>
      <c r="Y99" t="s">
        <v>25</v>
      </c>
      <c r="Z99" t="s">
        <v>214</v>
      </c>
      <c r="AA99" t="b">
        <v>0</v>
      </c>
      <c r="AK99">
        <f t="shared" si="25"/>
        <v>27.9</v>
      </c>
      <c r="AL99">
        <f t="shared" si="37"/>
        <v>27.900098999999997</v>
      </c>
      <c r="AM99">
        <f t="shared" si="26"/>
        <v>13.900232000000001</v>
      </c>
      <c r="AN99" t="str">
        <f t="shared" si="27"/>
        <v>North Somerset Council</v>
      </c>
      <c r="AO99">
        <f t="shared" si="28"/>
        <v>13.9</v>
      </c>
      <c r="AQ99">
        <f>SUM($AU$2:AU99)</f>
        <v>98</v>
      </c>
      <c r="AR99" t="str">
        <f t="shared" si="38"/>
        <v>North Somerset Council</v>
      </c>
      <c r="AS99">
        <f t="shared" si="29"/>
        <v>13.9</v>
      </c>
      <c r="AT99">
        <f t="shared" si="30"/>
        <v>0</v>
      </c>
      <c r="AU99">
        <f t="shared" si="31"/>
        <v>1</v>
      </c>
      <c r="AX99" t="str">
        <f t="shared" si="32"/>
        <v>North Somerset Council</v>
      </c>
      <c r="AY99">
        <f t="shared" si="33"/>
        <v>13.9</v>
      </c>
      <c r="AZ99">
        <f t="shared" si="34"/>
        <v>0</v>
      </c>
      <c r="BB99" t="str">
        <f t="shared" si="39"/>
        <v>North Somerset Council</v>
      </c>
      <c r="BC99">
        <f t="shared" si="40"/>
        <v>13.9</v>
      </c>
      <c r="BD99" s="31">
        <f>IFERROR(BC99-VLOOKUP(BB99,Data_2018!$C$2:$V$394,$AE$1+6,FALSE),"")</f>
        <v>1.3000000000000007</v>
      </c>
      <c r="BE99" s="43" t="str">
        <f t="shared" si="41"/>
        <v>h</v>
      </c>
      <c r="BL99" s="31" t="str">
        <f t="shared" si="42"/>
        <v>North Somerset Council</v>
      </c>
      <c r="BM99" s="31">
        <f t="shared" si="43"/>
        <v>1.3000000000000007</v>
      </c>
      <c r="BN99" s="31">
        <f t="shared" si="44"/>
        <v>1.3000099000000007</v>
      </c>
      <c r="BO99" s="31">
        <f t="shared" si="45"/>
        <v>2.500013</v>
      </c>
      <c r="BP99" s="31" t="str">
        <f t="shared" si="46"/>
        <v>Mansfield District Council</v>
      </c>
      <c r="BQ99" s="31">
        <f t="shared" si="47"/>
        <v>2.5</v>
      </c>
      <c r="BR99" s="31">
        <f t="shared" si="48"/>
        <v>2.5</v>
      </c>
      <c r="BS99" s="31">
        <f t="shared" si="49"/>
        <v>0</v>
      </c>
    </row>
    <row r="100" spans="1:71" ht="14.25" customHeight="1" x14ac:dyDescent="0.25">
      <c r="A100" s="8">
        <f>--((B100+Data_2018!B100)=2)</f>
        <v>1</v>
      </c>
      <c r="B100" s="8">
        <f t="shared" si="35"/>
        <v>1</v>
      </c>
      <c r="C100" t="s">
        <v>216</v>
      </c>
      <c r="D100">
        <v>1</v>
      </c>
      <c r="E100" t="s">
        <v>736</v>
      </c>
      <c r="F100" s="31">
        <f t="shared" si="36"/>
        <v>1</v>
      </c>
      <c r="G100" s="31">
        <v>0</v>
      </c>
      <c r="H100" s="31" t="s">
        <v>34</v>
      </c>
      <c r="I100" s="31">
        <v>8.4</v>
      </c>
      <c r="J100" s="31">
        <v>8.6999999999999993</v>
      </c>
      <c r="K100" s="31">
        <v>0</v>
      </c>
      <c r="L100" s="31">
        <v>0</v>
      </c>
      <c r="M100" s="31">
        <v>0</v>
      </c>
      <c r="N100" s="31">
        <v>0</v>
      </c>
      <c r="O100" s="31">
        <v>47.6</v>
      </c>
      <c r="P100" s="31">
        <v>52.4</v>
      </c>
      <c r="Q100" s="31">
        <v>36.6</v>
      </c>
      <c r="R100" s="31">
        <v>63.4</v>
      </c>
      <c r="S100" s="31">
        <v>45.1</v>
      </c>
      <c r="T100" s="31">
        <v>54.9</v>
      </c>
      <c r="U100" s="31">
        <v>50</v>
      </c>
      <c r="V100" s="31">
        <v>50</v>
      </c>
      <c r="W100" t="s">
        <v>217</v>
      </c>
      <c r="Y100" t="s">
        <v>23</v>
      </c>
      <c r="Z100" t="s">
        <v>216</v>
      </c>
      <c r="AA100" t="b">
        <v>0</v>
      </c>
      <c r="AK100">
        <f t="shared" si="25"/>
        <v>8.6999999999999993</v>
      </c>
      <c r="AL100">
        <f t="shared" si="37"/>
        <v>8.7000999999999991</v>
      </c>
      <c r="AM100">
        <f t="shared" si="26"/>
        <v>13.600094</v>
      </c>
      <c r="AN100" t="str">
        <f t="shared" si="27"/>
        <v>Devon &amp; Somerset Fire &amp; Rescue Service</v>
      </c>
      <c r="AO100">
        <f t="shared" si="28"/>
        <v>13.6</v>
      </c>
      <c r="AQ100">
        <f>SUM($AU$2:AU100)</f>
        <v>99</v>
      </c>
      <c r="AR100" t="str">
        <f t="shared" si="38"/>
        <v>Devon &amp; Somerset Fire &amp; Rescue Service</v>
      </c>
      <c r="AS100">
        <f t="shared" si="29"/>
        <v>13.6</v>
      </c>
      <c r="AT100">
        <f t="shared" si="30"/>
        <v>0</v>
      </c>
      <c r="AU100">
        <f t="shared" si="31"/>
        <v>1</v>
      </c>
      <c r="AX100" t="str">
        <f t="shared" si="32"/>
        <v>Devon &amp; Somerset Fire &amp; Rescue Service</v>
      </c>
      <c r="AY100">
        <f t="shared" si="33"/>
        <v>13.6</v>
      </c>
      <c r="AZ100">
        <f t="shared" si="34"/>
        <v>0</v>
      </c>
      <c r="BB100" t="str">
        <f t="shared" si="39"/>
        <v>Devon &amp; Somerset Fire &amp; Rescue Service</v>
      </c>
      <c r="BC100">
        <f t="shared" si="40"/>
        <v>13.6</v>
      </c>
      <c r="BD100" s="31">
        <f>IFERROR(BC100-VLOOKUP(BB100,Data_2018!$C$2:$V$394,$AE$1+6,FALSE),"")</f>
        <v>5.4</v>
      </c>
      <c r="BE100" s="43" t="str">
        <f t="shared" si="41"/>
        <v>h</v>
      </c>
      <c r="BL100" s="31" t="str">
        <f t="shared" si="42"/>
        <v>Devon &amp; Somerset Fire &amp; Rescue Service</v>
      </c>
      <c r="BM100" s="31">
        <f t="shared" si="43"/>
        <v>5.4</v>
      </c>
      <c r="BN100" s="31">
        <f t="shared" si="44"/>
        <v>5.40001</v>
      </c>
      <c r="BO100" s="31">
        <f t="shared" si="45"/>
        <v>2.5000095</v>
      </c>
      <c r="BP100" s="31" t="str">
        <f t="shared" si="46"/>
        <v>Waltham Forest Council</v>
      </c>
      <c r="BQ100" s="31">
        <f t="shared" si="47"/>
        <v>2.5</v>
      </c>
      <c r="BR100" s="31">
        <f t="shared" si="48"/>
        <v>2.5</v>
      </c>
      <c r="BS100" s="31">
        <f t="shared" si="49"/>
        <v>0</v>
      </c>
    </row>
    <row r="101" spans="1:71" ht="14.25" customHeight="1" x14ac:dyDescent="0.25">
      <c r="A101" s="8">
        <f>--((B101+Data_2018!B101)=2)</f>
        <v>1</v>
      </c>
      <c r="B101" s="8">
        <f t="shared" si="35"/>
        <v>1</v>
      </c>
      <c r="C101" t="s">
        <v>218</v>
      </c>
      <c r="D101">
        <v>1</v>
      </c>
      <c r="E101" t="s">
        <v>737</v>
      </c>
      <c r="F101" s="31">
        <f t="shared" si="36"/>
        <v>1</v>
      </c>
      <c r="G101" s="31">
        <v>0</v>
      </c>
      <c r="H101" s="31" t="s">
        <v>34</v>
      </c>
      <c r="I101" s="31">
        <v>11</v>
      </c>
      <c r="J101" s="31">
        <v>20</v>
      </c>
      <c r="K101" s="31">
        <v>0</v>
      </c>
      <c r="L101" s="31">
        <v>0</v>
      </c>
      <c r="M101" s="31">
        <v>0</v>
      </c>
      <c r="N101" s="31">
        <v>0</v>
      </c>
      <c r="O101" s="31">
        <v>19</v>
      </c>
      <c r="P101" s="31">
        <v>81</v>
      </c>
      <c r="Q101" s="31">
        <v>29</v>
      </c>
      <c r="R101" s="31">
        <v>71</v>
      </c>
      <c r="S101" s="31">
        <v>44</v>
      </c>
      <c r="T101" s="31">
        <v>56</v>
      </c>
      <c r="U101" s="31">
        <v>46</v>
      </c>
      <c r="V101" s="31">
        <v>54</v>
      </c>
      <c r="W101" t="s">
        <v>219</v>
      </c>
      <c r="Y101" t="s">
        <v>24</v>
      </c>
      <c r="Z101" t="s">
        <v>218</v>
      </c>
      <c r="AA101" t="b">
        <v>0</v>
      </c>
      <c r="AK101">
        <f t="shared" si="25"/>
        <v>20</v>
      </c>
      <c r="AL101">
        <f t="shared" si="37"/>
        <v>20.000101000000001</v>
      </c>
      <c r="AM101">
        <f t="shared" si="26"/>
        <v>13.300330000000001</v>
      </c>
      <c r="AN101" t="str">
        <f t="shared" si="27"/>
        <v>Surrey County Council</v>
      </c>
      <c r="AO101">
        <f t="shared" si="28"/>
        <v>13.3</v>
      </c>
      <c r="AQ101">
        <f>SUM($AU$2:AU101)</f>
        <v>100</v>
      </c>
      <c r="AR101" t="str">
        <f t="shared" si="38"/>
        <v>Surrey County Council</v>
      </c>
      <c r="AS101">
        <f t="shared" si="29"/>
        <v>13.3</v>
      </c>
      <c r="AT101">
        <f t="shared" si="30"/>
        <v>0</v>
      </c>
      <c r="AU101">
        <f t="shared" si="31"/>
        <v>1</v>
      </c>
      <c r="AX101" t="str">
        <f t="shared" si="32"/>
        <v>Surrey County Council</v>
      </c>
      <c r="AY101">
        <f t="shared" si="33"/>
        <v>13.3</v>
      </c>
      <c r="AZ101">
        <f t="shared" si="34"/>
        <v>0</v>
      </c>
      <c r="BB101" t="str">
        <f t="shared" si="39"/>
        <v>Surrey County Council</v>
      </c>
      <c r="BC101">
        <f t="shared" si="40"/>
        <v>13.3</v>
      </c>
      <c r="BD101" s="31">
        <f>IFERROR(BC101-VLOOKUP(BB101,Data_2018!$C$2:$V$394,$AE$1+6,FALSE),"")</f>
        <v>-1.3999999999999986</v>
      </c>
      <c r="BE101" s="43" t="str">
        <f t="shared" si="41"/>
        <v>i</v>
      </c>
      <c r="BL101" s="31" t="str">
        <f t="shared" si="42"/>
        <v>Surrey County Council</v>
      </c>
      <c r="BM101" s="31">
        <f t="shared" si="43"/>
        <v>-1.3999999999999986</v>
      </c>
      <c r="BN101" s="31">
        <f t="shared" si="44"/>
        <v>-1.3999898999999987</v>
      </c>
      <c r="BO101" s="31">
        <f t="shared" si="45"/>
        <v>2.4000116000000005</v>
      </c>
      <c r="BP101" s="31" t="str">
        <f t="shared" si="46"/>
        <v>Gloucester City Council</v>
      </c>
      <c r="BQ101" s="31">
        <f t="shared" si="47"/>
        <v>2.4000000000000004</v>
      </c>
      <c r="BR101" s="31">
        <f t="shared" si="48"/>
        <v>2.4000000000000004</v>
      </c>
      <c r="BS101" s="31">
        <f t="shared" si="49"/>
        <v>0</v>
      </c>
    </row>
    <row r="102" spans="1:71" ht="14.25" customHeight="1" x14ac:dyDescent="0.25">
      <c r="A102" s="8">
        <f>--((B102+Data_2018!B102)=2)</f>
        <v>1</v>
      </c>
      <c r="B102" s="8">
        <f t="shared" si="35"/>
        <v>1</v>
      </c>
      <c r="C102" t="s">
        <v>220</v>
      </c>
      <c r="D102">
        <v>1</v>
      </c>
      <c r="E102" t="s">
        <v>739</v>
      </c>
      <c r="F102" s="31">
        <f t="shared" si="36"/>
        <v>1</v>
      </c>
      <c r="G102" s="31">
        <v>0</v>
      </c>
      <c r="H102" s="31" t="s">
        <v>43</v>
      </c>
      <c r="I102" s="31">
        <v>16.2</v>
      </c>
      <c r="J102" s="31">
        <v>31</v>
      </c>
      <c r="K102" s="31">
        <v>0</v>
      </c>
      <c r="L102" s="31">
        <v>0</v>
      </c>
      <c r="M102" s="31">
        <v>0</v>
      </c>
      <c r="N102" s="31">
        <v>0</v>
      </c>
      <c r="O102" s="31">
        <v>35</v>
      </c>
      <c r="P102" s="31">
        <v>65</v>
      </c>
      <c r="Q102" s="31">
        <v>46</v>
      </c>
      <c r="R102" s="31">
        <v>54</v>
      </c>
      <c r="S102" s="31">
        <v>60</v>
      </c>
      <c r="T102" s="31">
        <v>40</v>
      </c>
      <c r="U102" s="31">
        <v>73</v>
      </c>
      <c r="V102" s="31">
        <v>27</v>
      </c>
      <c r="W102" t="s">
        <v>221</v>
      </c>
      <c r="Y102" t="s">
        <v>25</v>
      </c>
      <c r="Z102" t="s">
        <v>220</v>
      </c>
      <c r="AA102" t="b">
        <v>0</v>
      </c>
      <c r="AK102">
        <f t="shared" si="25"/>
        <v>31</v>
      </c>
      <c r="AL102">
        <f t="shared" si="37"/>
        <v>31.000101999999998</v>
      </c>
      <c r="AM102">
        <f t="shared" si="26"/>
        <v>13.300267</v>
      </c>
      <c r="AN102" t="str">
        <f t="shared" si="27"/>
        <v>Rotherham Metropolitan Borough Council</v>
      </c>
      <c r="AO102">
        <f t="shared" si="28"/>
        <v>13.3</v>
      </c>
      <c r="AQ102">
        <f>SUM($AU$2:AU102)</f>
        <v>101</v>
      </c>
      <c r="AR102" t="str">
        <f t="shared" si="38"/>
        <v>Rotherham Metropolitan Borough Council</v>
      </c>
      <c r="AS102">
        <f t="shared" si="29"/>
        <v>13.3</v>
      </c>
      <c r="AT102">
        <f t="shared" si="30"/>
        <v>0</v>
      </c>
      <c r="AU102">
        <f t="shared" si="31"/>
        <v>1</v>
      </c>
      <c r="AX102" t="str">
        <f t="shared" si="32"/>
        <v>Rotherham Metropolitan Borough Council</v>
      </c>
      <c r="AY102">
        <f t="shared" si="33"/>
        <v>13.3</v>
      </c>
      <c r="AZ102">
        <f t="shared" si="34"/>
        <v>0</v>
      </c>
      <c r="BB102" t="str">
        <f t="shared" si="39"/>
        <v>Rotherham Metropolitan Borough Council</v>
      </c>
      <c r="BC102">
        <f t="shared" si="40"/>
        <v>13.3</v>
      </c>
      <c r="BD102" s="31">
        <f>IFERROR(BC102-VLOOKUP(BB102,Data_2018!$C$2:$V$394,$AE$1+6,FALSE),"")</f>
        <v>0.80000000000000071</v>
      </c>
      <c r="BE102" s="43" t="str">
        <f t="shared" si="41"/>
        <v>h</v>
      </c>
      <c r="BL102" s="31" t="str">
        <f t="shared" si="42"/>
        <v>Rotherham Metropolitan Borough Council</v>
      </c>
      <c r="BM102" s="31">
        <f t="shared" si="43"/>
        <v>0.80000000000000071</v>
      </c>
      <c r="BN102" s="31">
        <f t="shared" si="44"/>
        <v>0.80001020000000067</v>
      </c>
      <c r="BO102" s="31">
        <f t="shared" si="45"/>
        <v>2.3000246999999998</v>
      </c>
      <c r="BP102" s="31" t="str">
        <f t="shared" si="46"/>
        <v>Hertfordshire County Council</v>
      </c>
      <c r="BQ102" s="31">
        <f t="shared" si="47"/>
        <v>2.2999999999999998</v>
      </c>
      <c r="BR102" s="31">
        <f t="shared" si="48"/>
        <v>2.2999999999999998</v>
      </c>
      <c r="BS102" s="31">
        <f t="shared" si="49"/>
        <v>0</v>
      </c>
    </row>
    <row r="103" spans="1:71" ht="14.25" customHeight="1" x14ac:dyDescent="0.25">
      <c r="A103" s="8">
        <f>--((B103+Data_2018!B103)=2)</f>
        <v>1</v>
      </c>
      <c r="B103" s="8">
        <f t="shared" si="35"/>
        <v>1</v>
      </c>
      <c r="C103" t="s">
        <v>222</v>
      </c>
      <c r="D103">
        <v>1</v>
      </c>
      <c r="E103" t="s">
        <v>738</v>
      </c>
      <c r="F103" s="31">
        <f t="shared" si="36"/>
        <v>1</v>
      </c>
      <c r="G103" s="31">
        <v>0</v>
      </c>
      <c r="H103" s="31" t="s">
        <v>34</v>
      </c>
      <c r="I103" s="31">
        <v>1.9</v>
      </c>
      <c r="J103" s="31">
        <v>4.8</v>
      </c>
      <c r="K103" s="31">
        <v>0</v>
      </c>
      <c r="L103" s="31">
        <v>0</v>
      </c>
      <c r="M103" s="31">
        <v>0</v>
      </c>
      <c r="N103" s="31">
        <v>0</v>
      </c>
      <c r="O103" s="31">
        <v>36.5</v>
      </c>
      <c r="P103" s="31">
        <v>63.5</v>
      </c>
      <c r="Q103" s="31">
        <v>35</v>
      </c>
      <c r="R103" s="31">
        <v>65</v>
      </c>
      <c r="S103" s="31">
        <v>39.1</v>
      </c>
      <c r="T103" s="31">
        <v>60.9</v>
      </c>
      <c r="U103" s="31">
        <v>38</v>
      </c>
      <c r="V103" s="31">
        <v>62</v>
      </c>
      <c r="Y103" t="s">
        <v>24</v>
      </c>
      <c r="Z103" t="s">
        <v>222</v>
      </c>
      <c r="AA103" t="b">
        <v>0</v>
      </c>
      <c r="AK103">
        <f t="shared" si="25"/>
        <v>4.8</v>
      </c>
      <c r="AL103">
        <f t="shared" si="37"/>
        <v>4.800103</v>
      </c>
      <c r="AM103">
        <f t="shared" si="26"/>
        <v>13.00015</v>
      </c>
      <c r="AN103" t="str">
        <f t="shared" si="27"/>
        <v>Havant Borough Council</v>
      </c>
      <c r="AO103">
        <f t="shared" si="28"/>
        <v>13</v>
      </c>
      <c r="AQ103">
        <f>SUM($AU$2:AU103)</f>
        <v>102</v>
      </c>
      <c r="AR103" t="str">
        <f t="shared" si="38"/>
        <v>Havant Borough Council</v>
      </c>
      <c r="AS103">
        <f t="shared" si="29"/>
        <v>13</v>
      </c>
      <c r="AT103">
        <f t="shared" si="30"/>
        <v>0</v>
      </c>
      <c r="AU103">
        <f t="shared" si="31"/>
        <v>1</v>
      </c>
      <c r="AX103" t="str">
        <f t="shared" si="32"/>
        <v>Havant Borough Council</v>
      </c>
      <c r="AY103">
        <f t="shared" si="33"/>
        <v>13</v>
      </c>
      <c r="AZ103">
        <f t="shared" si="34"/>
        <v>0</v>
      </c>
      <c r="BB103" t="str">
        <f t="shared" si="39"/>
        <v>Havant Borough Council</v>
      </c>
      <c r="BC103">
        <f t="shared" si="40"/>
        <v>13</v>
      </c>
      <c r="BD103" s="31">
        <f>IFERROR(BC103-VLOOKUP(BB103,Data_2018!$C$2:$V$394,$AE$1+6,FALSE),"")</f>
        <v>-9.1000000000000014</v>
      </c>
      <c r="BE103" s="43" t="str">
        <f t="shared" si="41"/>
        <v>i</v>
      </c>
      <c r="BL103" s="31" t="str">
        <f t="shared" si="42"/>
        <v>Havant Borough Council</v>
      </c>
      <c r="BM103" s="31">
        <f t="shared" si="43"/>
        <v>-9.1000000000000014</v>
      </c>
      <c r="BN103" s="31">
        <f t="shared" si="44"/>
        <v>-9.0999897000000018</v>
      </c>
      <c r="BO103" s="31">
        <f t="shared" si="45"/>
        <v>2.3000229000000001</v>
      </c>
      <c r="BP103" s="31" t="str">
        <f t="shared" si="46"/>
        <v>Coventry City Council</v>
      </c>
      <c r="BQ103" s="31">
        <f t="shared" si="47"/>
        <v>2.3000000000000003</v>
      </c>
      <c r="BR103" s="31">
        <f t="shared" si="48"/>
        <v>2.3000000000000003</v>
      </c>
      <c r="BS103" s="31">
        <f t="shared" si="49"/>
        <v>0</v>
      </c>
    </row>
    <row r="104" spans="1:71" ht="14.25" customHeight="1" x14ac:dyDescent="0.25">
      <c r="A104" s="8">
        <f>--((B104+Data_2018!B104)=2)</f>
        <v>1</v>
      </c>
      <c r="B104" s="8">
        <f t="shared" si="35"/>
        <v>1</v>
      </c>
      <c r="C104" s="2" t="s">
        <v>223</v>
      </c>
      <c r="D104" s="2">
        <v>1</v>
      </c>
      <c r="E104" t="s">
        <v>740</v>
      </c>
      <c r="F104" s="31">
        <f t="shared" si="36"/>
        <v>1</v>
      </c>
      <c r="G104" s="31">
        <v>0</v>
      </c>
      <c r="H104" s="31" t="s">
        <v>46</v>
      </c>
      <c r="I104" s="31">
        <v>9</v>
      </c>
      <c r="J104" s="31">
        <v>2.4</v>
      </c>
      <c r="K104" s="31">
        <v>0</v>
      </c>
      <c r="L104" s="31">
        <v>0</v>
      </c>
      <c r="M104" s="31">
        <v>0</v>
      </c>
      <c r="N104" s="31">
        <v>0</v>
      </c>
      <c r="O104" s="31">
        <v>72</v>
      </c>
      <c r="P104" s="31">
        <v>28</v>
      </c>
      <c r="Q104" s="31">
        <v>95</v>
      </c>
      <c r="R104" s="31">
        <v>5</v>
      </c>
      <c r="S104" s="31">
        <v>90</v>
      </c>
      <c r="T104" s="31">
        <v>10</v>
      </c>
      <c r="U104" s="31">
        <v>85</v>
      </c>
      <c r="V104" s="31">
        <v>15</v>
      </c>
      <c r="W104" s="2" t="s">
        <v>224</v>
      </c>
      <c r="X104" s="2"/>
      <c r="Y104" s="2" t="s">
        <v>22</v>
      </c>
      <c r="Z104" s="2" t="s">
        <v>223</v>
      </c>
      <c r="AA104" s="2" t="b">
        <v>0</v>
      </c>
      <c r="AK104">
        <f t="shared" si="25"/>
        <v>2.4</v>
      </c>
      <c r="AL104">
        <f t="shared" si="37"/>
        <v>2.4001039999999998</v>
      </c>
      <c r="AM104">
        <f t="shared" si="26"/>
        <v>12.800259</v>
      </c>
      <c r="AN104" t="str">
        <f t="shared" si="27"/>
        <v>Portsmouth City Council</v>
      </c>
      <c r="AO104">
        <f t="shared" si="28"/>
        <v>12.8</v>
      </c>
      <c r="AQ104">
        <f>SUM($AU$2:AU104)</f>
        <v>103</v>
      </c>
      <c r="AR104" t="str">
        <f t="shared" si="38"/>
        <v>Portsmouth City Council</v>
      </c>
      <c r="AS104">
        <f t="shared" si="29"/>
        <v>12.8</v>
      </c>
      <c r="AT104">
        <f t="shared" si="30"/>
        <v>0</v>
      </c>
      <c r="AU104">
        <f t="shared" si="31"/>
        <v>1</v>
      </c>
      <c r="AX104" t="str">
        <f t="shared" si="32"/>
        <v>Portsmouth City Council</v>
      </c>
      <c r="AY104">
        <f t="shared" si="33"/>
        <v>12.8</v>
      </c>
      <c r="AZ104">
        <f t="shared" si="34"/>
        <v>0</v>
      </c>
      <c r="BB104" t="str">
        <f t="shared" si="39"/>
        <v>Portsmouth City Council</v>
      </c>
      <c r="BC104">
        <f t="shared" si="40"/>
        <v>12.8</v>
      </c>
      <c r="BD104" s="31">
        <f>IFERROR(BC104-VLOOKUP(BB104,Data_2018!$C$2:$V$394,$AE$1+6,FALSE),"")</f>
        <v>-2.1999999999999993</v>
      </c>
      <c r="BE104" s="43" t="str">
        <f t="shared" si="41"/>
        <v>i</v>
      </c>
      <c r="BL104" s="31" t="str">
        <f t="shared" si="42"/>
        <v>Portsmouth City Council</v>
      </c>
      <c r="BM104" s="31">
        <f t="shared" si="43"/>
        <v>-2.1999999999999993</v>
      </c>
      <c r="BN104" s="31">
        <f t="shared" si="44"/>
        <v>-2.1999895999999994</v>
      </c>
      <c r="BO104" s="31">
        <f t="shared" si="45"/>
        <v>2.3000085999999991</v>
      </c>
      <c r="BP104" s="31" t="str">
        <f t="shared" si="46"/>
        <v>Surrey Heath Borough Council</v>
      </c>
      <c r="BQ104" s="31">
        <f t="shared" si="47"/>
        <v>2.2999999999999989</v>
      </c>
      <c r="BR104" s="31">
        <f t="shared" si="48"/>
        <v>2.2999999999999989</v>
      </c>
      <c r="BS104" s="31">
        <f t="shared" si="49"/>
        <v>0</v>
      </c>
    </row>
    <row r="105" spans="1:71" ht="14.25" customHeight="1" x14ac:dyDescent="0.25">
      <c r="A105" s="8">
        <f>--((B105+Data_2018!B105)=2)</f>
        <v>1</v>
      </c>
      <c r="B105" s="8">
        <f t="shared" si="35"/>
        <v>1</v>
      </c>
      <c r="C105" t="s">
        <v>225</v>
      </c>
      <c r="D105">
        <v>1</v>
      </c>
      <c r="E105" t="s">
        <v>798</v>
      </c>
      <c r="F105" s="31">
        <f t="shared" si="36"/>
        <v>1</v>
      </c>
      <c r="G105" s="31">
        <v>0</v>
      </c>
      <c r="H105" s="31" t="s">
        <v>34</v>
      </c>
      <c r="I105" s="31">
        <v>4.5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35</v>
      </c>
      <c r="P105" s="31">
        <v>65</v>
      </c>
      <c r="Q105" s="31">
        <v>31</v>
      </c>
      <c r="R105" s="31">
        <v>69</v>
      </c>
      <c r="S105" s="31">
        <v>33</v>
      </c>
      <c r="T105" s="31">
        <v>67</v>
      </c>
      <c r="U105" s="31">
        <v>39</v>
      </c>
      <c r="V105" s="31">
        <v>61</v>
      </c>
      <c r="Y105" t="s">
        <v>25</v>
      </c>
      <c r="Z105" t="s">
        <v>225</v>
      </c>
      <c r="AA105" t="b">
        <v>0</v>
      </c>
      <c r="AK105">
        <f t="shared" si="25"/>
        <v>0</v>
      </c>
      <c r="AL105">
        <f t="shared" si="37"/>
        <v>1.0499999999999999E-4</v>
      </c>
      <c r="AM105">
        <f t="shared" si="26"/>
        <v>12.800152000000001</v>
      </c>
      <c r="AN105" t="str">
        <f t="shared" si="27"/>
        <v>Herefordshire Council</v>
      </c>
      <c r="AO105">
        <f t="shared" si="28"/>
        <v>12.8</v>
      </c>
      <c r="AQ105">
        <f>SUM($AU$2:AU105)</f>
        <v>104</v>
      </c>
      <c r="AR105" t="str">
        <f t="shared" si="38"/>
        <v>Herefordshire Council</v>
      </c>
      <c r="AS105">
        <f t="shared" si="29"/>
        <v>12.8</v>
      </c>
      <c r="AT105">
        <f t="shared" si="30"/>
        <v>0</v>
      </c>
      <c r="AU105">
        <f t="shared" si="31"/>
        <v>1</v>
      </c>
      <c r="AX105" t="str">
        <f t="shared" si="32"/>
        <v>Herefordshire Council</v>
      </c>
      <c r="AY105">
        <f t="shared" si="33"/>
        <v>12.8</v>
      </c>
      <c r="AZ105">
        <f t="shared" si="34"/>
        <v>0</v>
      </c>
      <c r="BB105" t="str">
        <f t="shared" si="39"/>
        <v>Herefordshire Council</v>
      </c>
      <c r="BC105">
        <f t="shared" si="40"/>
        <v>12.8</v>
      </c>
      <c r="BD105" s="31">
        <f>IFERROR(BC105-VLOOKUP(BB105,Data_2018!$C$2:$V$394,$AE$1+6,FALSE),"")</f>
        <v>-2.5999999999999996</v>
      </c>
      <c r="BE105" s="43" t="str">
        <f t="shared" si="41"/>
        <v>i</v>
      </c>
      <c r="BL105" s="31" t="str">
        <f t="shared" si="42"/>
        <v>Herefordshire Council</v>
      </c>
      <c r="BM105" s="31">
        <f t="shared" si="43"/>
        <v>-2.5999999999999996</v>
      </c>
      <c r="BN105" s="31">
        <f t="shared" si="44"/>
        <v>-2.5999894999999995</v>
      </c>
      <c r="BO105" s="31">
        <f t="shared" si="45"/>
        <v>2.2000243000000004</v>
      </c>
      <c r="BP105" s="31" t="str">
        <f t="shared" si="46"/>
        <v>Boston Borough Council</v>
      </c>
      <c r="BQ105" s="31">
        <f t="shared" si="47"/>
        <v>2.2000000000000002</v>
      </c>
      <c r="BR105" s="31">
        <f t="shared" si="48"/>
        <v>2.2000000000000002</v>
      </c>
      <c r="BS105" s="31">
        <f t="shared" si="49"/>
        <v>0</v>
      </c>
    </row>
    <row r="106" spans="1:71" ht="14.25" customHeight="1" x14ac:dyDescent="0.25">
      <c r="A106" s="8">
        <f>--((B106+Data_2018!B106)=2)</f>
        <v>1</v>
      </c>
      <c r="B106" s="8">
        <f t="shared" si="35"/>
        <v>1</v>
      </c>
      <c r="C106" t="s">
        <v>226</v>
      </c>
      <c r="D106">
        <v>1</v>
      </c>
      <c r="E106" t="s">
        <v>736</v>
      </c>
      <c r="F106" s="31">
        <f t="shared" si="36"/>
        <v>1</v>
      </c>
      <c r="G106" s="31">
        <v>0</v>
      </c>
      <c r="H106" s="31" t="s">
        <v>34</v>
      </c>
      <c r="I106" s="31">
        <v>9.3000000000000007</v>
      </c>
      <c r="J106" s="31">
        <v>3.2</v>
      </c>
      <c r="K106" s="31">
        <v>0</v>
      </c>
      <c r="L106" s="31">
        <v>0</v>
      </c>
      <c r="M106" s="31">
        <v>0</v>
      </c>
      <c r="N106" s="31">
        <v>0</v>
      </c>
      <c r="O106" s="31">
        <v>58</v>
      </c>
      <c r="P106" s="31">
        <v>42</v>
      </c>
      <c r="Q106" s="31">
        <v>35</v>
      </c>
      <c r="R106" s="31">
        <v>65</v>
      </c>
      <c r="S106" s="31">
        <v>38</v>
      </c>
      <c r="T106" s="31">
        <v>62</v>
      </c>
      <c r="U106" s="31">
        <v>61</v>
      </c>
      <c r="V106" s="31">
        <v>39</v>
      </c>
      <c r="W106" t="s">
        <v>227</v>
      </c>
      <c r="Y106" t="s">
        <v>22</v>
      </c>
      <c r="Z106" t="s">
        <v>226</v>
      </c>
      <c r="AA106" t="b">
        <v>0</v>
      </c>
      <c r="AK106">
        <f t="shared" si="25"/>
        <v>3.2</v>
      </c>
      <c r="AL106">
        <f t="shared" si="37"/>
        <v>3.2001060000000003</v>
      </c>
      <c r="AM106">
        <f t="shared" si="26"/>
        <v>12.800019000000001</v>
      </c>
      <c r="AN106" t="str">
        <f t="shared" si="27"/>
        <v>Bedford Borough Council</v>
      </c>
      <c r="AO106">
        <f t="shared" si="28"/>
        <v>12.8</v>
      </c>
      <c r="AQ106">
        <f>SUM($AU$2:AU106)</f>
        <v>105</v>
      </c>
      <c r="AR106" t="str">
        <f t="shared" si="38"/>
        <v>Bedford Borough Council</v>
      </c>
      <c r="AS106">
        <f t="shared" si="29"/>
        <v>12.8</v>
      </c>
      <c r="AT106">
        <f t="shared" si="30"/>
        <v>0</v>
      </c>
      <c r="AU106">
        <f t="shared" si="31"/>
        <v>1</v>
      </c>
      <c r="AX106" t="str">
        <f t="shared" si="32"/>
        <v>Bedford Borough Council</v>
      </c>
      <c r="AY106">
        <f t="shared" si="33"/>
        <v>12.8</v>
      </c>
      <c r="AZ106">
        <f t="shared" si="34"/>
        <v>0</v>
      </c>
      <c r="BB106" t="str">
        <f t="shared" si="39"/>
        <v>Bedford Borough Council</v>
      </c>
      <c r="BC106">
        <f t="shared" si="40"/>
        <v>12.8</v>
      </c>
      <c r="BD106" s="31">
        <f>IFERROR(BC106-VLOOKUP(BB106,Data_2018!$C$2:$V$394,$AE$1+6,FALSE),"")</f>
        <v>-2.2999999999999989</v>
      </c>
      <c r="BE106" s="43" t="str">
        <f t="shared" si="41"/>
        <v>i</v>
      </c>
      <c r="BL106" s="31" t="str">
        <f t="shared" si="42"/>
        <v>Bedford Borough Council</v>
      </c>
      <c r="BM106" s="31">
        <f t="shared" si="43"/>
        <v>-2.2999999999999989</v>
      </c>
      <c r="BN106" s="31">
        <f t="shared" si="44"/>
        <v>-2.299989399999999</v>
      </c>
      <c r="BO106" s="31">
        <f t="shared" si="45"/>
        <v>2.1000170999999996</v>
      </c>
      <c r="BP106" s="31" t="str">
        <f t="shared" si="46"/>
        <v>Tamworth Borough Council</v>
      </c>
      <c r="BQ106" s="31">
        <f t="shared" si="47"/>
        <v>2.0999999999999996</v>
      </c>
      <c r="BR106" s="31">
        <f t="shared" si="48"/>
        <v>2.0999999999999996</v>
      </c>
      <c r="BS106" s="31">
        <f t="shared" si="49"/>
        <v>0</v>
      </c>
    </row>
    <row r="107" spans="1:71" ht="14.25" customHeight="1" x14ac:dyDescent="0.25">
      <c r="A107" s="8">
        <f>--((B107+Data_2018!B107)=2)</f>
        <v>1</v>
      </c>
      <c r="B107" s="8">
        <f t="shared" si="35"/>
        <v>1</v>
      </c>
      <c r="C107" t="s">
        <v>228</v>
      </c>
      <c r="D107">
        <v>1</v>
      </c>
      <c r="E107" t="s">
        <v>736</v>
      </c>
      <c r="F107" s="31">
        <f t="shared" si="36"/>
        <v>1</v>
      </c>
      <c r="G107" s="31">
        <v>0</v>
      </c>
      <c r="H107" s="31" t="s">
        <v>34</v>
      </c>
      <c r="I107" s="31">
        <v>11.2</v>
      </c>
      <c r="J107" s="31">
        <v>15.8</v>
      </c>
      <c r="K107" s="31">
        <v>0</v>
      </c>
      <c r="L107" s="31">
        <v>0</v>
      </c>
      <c r="M107" s="31">
        <v>0</v>
      </c>
      <c r="N107" s="31">
        <v>0</v>
      </c>
      <c r="O107" s="31">
        <v>31.2</v>
      </c>
      <c r="P107" s="31">
        <v>68.8</v>
      </c>
      <c r="Q107" s="31">
        <v>31.2</v>
      </c>
      <c r="R107" s="31">
        <v>68.8</v>
      </c>
      <c r="S107" s="31">
        <v>32.9</v>
      </c>
      <c r="T107" s="31">
        <v>67.099999999999994</v>
      </c>
      <c r="U107" s="31">
        <v>50</v>
      </c>
      <c r="V107" s="31">
        <v>50</v>
      </c>
      <c r="W107" t="s">
        <v>229</v>
      </c>
      <c r="Y107" t="s">
        <v>23</v>
      </c>
      <c r="Z107" t="s">
        <v>228</v>
      </c>
      <c r="AA107" t="b">
        <v>0</v>
      </c>
      <c r="AK107">
        <f t="shared" si="25"/>
        <v>15.8</v>
      </c>
      <c r="AL107">
        <f t="shared" si="37"/>
        <v>15.800107000000001</v>
      </c>
      <c r="AM107">
        <f t="shared" si="26"/>
        <v>12.700358</v>
      </c>
      <c r="AN107" t="str">
        <f t="shared" si="27"/>
        <v>Walsall Council</v>
      </c>
      <c r="AO107">
        <f t="shared" si="28"/>
        <v>12.7</v>
      </c>
      <c r="AQ107">
        <f>SUM($AU$2:AU107)</f>
        <v>106</v>
      </c>
      <c r="AR107" t="str">
        <f t="shared" si="38"/>
        <v>Walsall Council</v>
      </c>
      <c r="AS107">
        <f t="shared" si="29"/>
        <v>12.7</v>
      </c>
      <c r="AT107">
        <f t="shared" si="30"/>
        <v>0</v>
      </c>
      <c r="AU107">
        <f t="shared" si="31"/>
        <v>1</v>
      </c>
      <c r="AX107" t="str">
        <f t="shared" si="32"/>
        <v>Walsall Council</v>
      </c>
      <c r="AY107">
        <f t="shared" si="33"/>
        <v>12.7</v>
      </c>
      <c r="AZ107">
        <f t="shared" si="34"/>
        <v>0</v>
      </c>
      <c r="BB107" t="str">
        <f t="shared" si="39"/>
        <v>Walsall Council</v>
      </c>
      <c r="BC107">
        <f t="shared" si="40"/>
        <v>12.7</v>
      </c>
      <c r="BD107" s="31">
        <f>IFERROR(BC107-VLOOKUP(BB107,Data_2018!$C$2:$V$394,$AE$1+6,FALSE),"")</f>
        <v>3.5</v>
      </c>
      <c r="BE107" s="43" t="str">
        <f t="shared" si="41"/>
        <v>h</v>
      </c>
      <c r="BL107" s="31" t="str">
        <f t="shared" si="42"/>
        <v>Walsall Council</v>
      </c>
      <c r="BM107" s="31">
        <f t="shared" si="43"/>
        <v>3.5</v>
      </c>
      <c r="BN107" s="31">
        <f t="shared" si="44"/>
        <v>3.5000106999999998</v>
      </c>
      <c r="BO107" s="31">
        <f t="shared" si="45"/>
        <v>2.1000071999999999</v>
      </c>
      <c r="BP107" s="31" t="str">
        <f t="shared" si="46"/>
        <v>Greater Manchester Police</v>
      </c>
      <c r="BQ107" s="31">
        <f t="shared" si="47"/>
        <v>2.0999999999999996</v>
      </c>
      <c r="BR107" s="31">
        <f t="shared" si="48"/>
        <v>2.0999999999999996</v>
      </c>
      <c r="BS107" s="31">
        <f t="shared" si="49"/>
        <v>0</v>
      </c>
    </row>
    <row r="108" spans="1:71" ht="14.25" customHeight="1" x14ac:dyDescent="0.25">
      <c r="A108" s="8">
        <f>--((B108+Data_2018!B108)=2)</f>
        <v>1</v>
      </c>
      <c r="B108" s="8">
        <f t="shared" si="35"/>
        <v>1</v>
      </c>
      <c r="C108" t="s">
        <v>230</v>
      </c>
      <c r="D108">
        <v>1</v>
      </c>
      <c r="E108" t="s">
        <v>736</v>
      </c>
      <c r="F108" s="31">
        <f t="shared" si="36"/>
        <v>1</v>
      </c>
      <c r="G108" s="31">
        <v>0</v>
      </c>
      <c r="H108" s="31" t="s">
        <v>34</v>
      </c>
      <c r="I108" s="31">
        <v>9</v>
      </c>
      <c r="J108" s="31">
        <v>12</v>
      </c>
      <c r="K108" s="31">
        <v>0</v>
      </c>
      <c r="L108" s="31">
        <v>0</v>
      </c>
      <c r="M108" s="31">
        <v>0</v>
      </c>
      <c r="N108" s="31">
        <v>0</v>
      </c>
      <c r="O108" s="31">
        <v>21</v>
      </c>
      <c r="P108" s="31">
        <v>79</v>
      </c>
      <c r="Q108" s="31">
        <v>20</v>
      </c>
      <c r="R108" s="31">
        <v>80</v>
      </c>
      <c r="S108" s="31">
        <v>32</v>
      </c>
      <c r="T108" s="31">
        <v>68</v>
      </c>
      <c r="U108" s="31">
        <v>38</v>
      </c>
      <c r="V108" s="31">
        <v>62</v>
      </c>
      <c r="W108" t="s">
        <v>231</v>
      </c>
      <c r="Y108" t="s">
        <v>23</v>
      </c>
      <c r="Z108" t="s">
        <v>230</v>
      </c>
      <c r="AA108" t="b">
        <v>0</v>
      </c>
      <c r="AK108">
        <f t="shared" si="25"/>
        <v>12</v>
      </c>
      <c r="AL108">
        <f t="shared" si="37"/>
        <v>12.000108000000001</v>
      </c>
      <c r="AM108">
        <f t="shared" si="26"/>
        <v>12.700059999999999</v>
      </c>
      <c r="AN108" t="str">
        <f t="shared" si="27"/>
        <v>Cheshire East Council</v>
      </c>
      <c r="AO108">
        <f t="shared" si="28"/>
        <v>12.7</v>
      </c>
      <c r="AQ108">
        <f>SUM($AU$2:AU108)</f>
        <v>107</v>
      </c>
      <c r="AR108" t="str">
        <f t="shared" si="38"/>
        <v>Cheshire East Council</v>
      </c>
      <c r="AS108">
        <f t="shared" si="29"/>
        <v>12.7</v>
      </c>
      <c r="AT108">
        <f t="shared" si="30"/>
        <v>0</v>
      </c>
      <c r="AU108">
        <f t="shared" si="31"/>
        <v>1</v>
      </c>
      <c r="AX108" t="str">
        <f t="shared" si="32"/>
        <v>Cheshire East Council</v>
      </c>
      <c r="AY108">
        <f t="shared" si="33"/>
        <v>12.7</v>
      </c>
      <c r="AZ108">
        <f t="shared" si="34"/>
        <v>0</v>
      </c>
      <c r="BB108" t="str">
        <f t="shared" si="39"/>
        <v>Cheshire East Council</v>
      </c>
      <c r="BC108">
        <f t="shared" si="40"/>
        <v>12.7</v>
      </c>
      <c r="BD108" s="31">
        <f>IFERROR(BC108-VLOOKUP(BB108,Data_2018!$C$2:$V$394,$AE$1+6,FALSE),"")</f>
        <v>-0.70000000000000107</v>
      </c>
      <c r="BE108" s="43" t="str">
        <f t="shared" si="41"/>
        <v>i</v>
      </c>
      <c r="BL108" s="31" t="str">
        <f t="shared" si="42"/>
        <v>Cheshire East Council</v>
      </c>
      <c r="BM108" s="31">
        <f t="shared" si="43"/>
        <v>-0.70000000000000107</v>
      </c>
      <c r="BN108" s="31">
        <f t="shared" si="44"/>
        <v>-0.69998920000000109</v>
      </c>
      <c r="BO108" s="31">
        <f t="shared" si="45"/>
        <v>2.0000246000000002</v>
      </c>
      <c r="BP108" s="31" t="str">
        <f t="shared" si="46"/>
        <v>Nuneaton &amp; Bedworth Borough Council</v>
      </c>
      <c r="BQ108" s="31">
        <f t="shared" si="47"/>
        <v>2</v>
      </c>
      <c r="BR108" s="31">
        <f t="shared" si="48"/>
        <v>2</v>
      </c>
      <c r="BS108" s="31">
        <f t="shared" si="49"/>
        <v>0</v>
      </c>
    </row>
    <row r="109" spans="1:71" ht="14.25" customHeight="1" x14ac:dyDescent="0.25">
      <c r="A109" s="8">
        <f>--((B109+Data_2018!B109)=2)</f>
        <v>1</v>
      </c>
      <c r="B109" s="8">
        <f t="shared" si="35"/>
        <v>1</v>
      </c>
      <c r="C109" t="s">
        <v>232</v>
      </c>
      <c r="D109">
        <v>1</v>
      </c>
      <c r="E109" t="s">
        <v>736</v>
      </c>
      <c r="F109" s="31">
        <f t="shared" si="36"/>
        <v>1</v>
      </c>
      <c r="G109" s="31">
        <v>0</v>
      </c>
      <c r="H109" s="31" t="s">
        <v>34</v>
      </c>
      <c r="I109" s="31">
        <v>-2</v>
      </c>
      <c r="J109" s="31">
        <v>-13</v>
      </c>
      <c r="K109" s="31">
        <v>0</v>
      </c>
      <c r="L109" s="31">
        <v>0</v>
      </c>
      <c r="M109" s="31">
        <v>0</v>
      </c>
      <c r="N109" s="31">
        <v>0</v>
      </c>
      <c r="O109" s="31">
        <v>73.2</v>
      </c>
      <c r="P109" s="31">
        <v>26.8</v>
      </c>
      <c r="Q109" s="31">
        <v>55.6</v>
      </c>
      <c r="R109" s="31">
        <v>44.4</v>
      </c>
      <c r="S109" s="31">
        <v>43.9</v>
      </c>
      <c r="T109" s="31">
        <v>56.1</v>
      </c>
      <c r="U109" s="31">
        <v>56.8</v>
      </c>
      <c r="V109" s="31">
        <v>43.2</v>
      </c>
      <c r="W109" t="s">
        <v>233</v>
      </c>
      <c r="Y109" t="s">
        <v>23</v>
      </c>
      <c r="Z109" t="s">
        <v>232</v>
      </c>
      <c r="AA109" t="b">
        <v>0</v>
      </c>
      <c r="AK109">
        <f t="shared" si="25"/>
        <v>-13</v>
      </c>
      <c r="AL109">
        <f t="shared" si="37"/>
        <v>-12.999891</v>
      </c>
      <c r="AM109">
        <f t="shared" si="26"/>
        <v>12.600279</v>
      </c>
      <c r="AN109" t="str">
        <f t="shared" si="27"/>
        <v>Sandwell Metropolitan Borough Council</v>
      </c>
      <c r="AO109">
        <f t="shared" si="28"/>
        <v>12.6</v>
      </c>
      <c r="AQ109">
        <f>SUM($AU$2:AU109)</f>
        <v>108</v>
      </c>
      <c r="AR109" t="str">
        <f t="shared" si="38"/>
        <v>Sandwell Metropolitan Borough Council</v>
      </c>
      <c r="AS109">
        <f t="shared" si="29"/>
        <v>12.6</v>
      </c>
      <c r="AT109">
        <f t="shared" si="30"/>
        <v>0</v>
      </c>
      <c r="AU109">
        <f t="shared" si="31"/>
        <v>1</v>
      </c>
      <c r="AX109" t="str">
        <f t="shared" si="32"/>
        <v>Sandwell Metropolitan Borough Council</v>
      </c>
      <c r="AY109">
        <f t="shared" si="33"/>
        <v>12.6</v>
      </c>
      <c r="AZ109">
        <f t="shared" si="34"/>
        <v>0</v>
      </c>
      <c r="BB109" t="str">
        <f t="shared" si="39"/>
        <v>Sandwell Metropolitan Borough Council</v>
      </c>
      <c r="BC109">
        <f t="shared" si="40"/>
        <v>12.6</v>
      </c>
      <c r="BD109" s="31">
        <f>IFERROR(BC109-VLOOKUP(BB109,Data_2018!$C$2:$V$394,$AE$1+6,FALSE),"")</f>
        <v>0</v>
      </c>
      <c r="BE109" s="43" t="str">
        <f t="shared" si="41"/>
        <v/>
      </c>
      <c r="BL109" s="31" t="str">
        <f t="shared" si="42"/>
        <v>Sandwell Metropolitan Borough Council</v>
      </c>
      <c r="BM109" s="31">
        <f t="shared" si="43"/>
        <v>0</v>
      </c>
      <c r="BN109" s="31">
        <f t="shared" si="44"/>
        <v>1.0899999999999999E-5</v>
      </c>
      <c r="BO109" s="31">
        <f t="shared" si="45"/>
        <v>2.0000038999999998</v>
      </c>
      <c r="BP109" s="31" t="str">
        <f t="shared" si="46"/>
        <v>Dudley Metropolitan Borough Council</v>
      </c>
      <c r="BQ109" s="31">
        <f t="shared" si="47"/>
        <v>1.9999999999999998</v>
      </c>
      <c r="BR109" s="31">
        <f t="shared" si="48"/>
        <v>1.9999999999999998</v>
      </c>
      <c r="BS109" s="31">
        <f t="shared" si="49"/>
        <v>0</v>
      </c>
    </row>
    <row r="110" spans="1:71" ht="14.25" customHeight="1" x14ac:dyDescent="0.25">
      <c r="A110" s="8">
        <f>--((B110+Data_2018!B110)=2)</f>
        <v>1</v>
      </c>
      <c r="B110" s="8">
        <f t="shared" si="35"/>
        <v>1</v>
      </c>
      <c r="C110" t="s">
        <v>234</v>
      </c>
      <c r="D110">
        <v>1</v>
      </c>
      <c r="E110" t="s">
        <v>738</v>
      </c>
      <c r="F110" s="31">
        <f t="shared" si="36"/>
        <v>1</v>
      </c>
      <c r="G110" s="31">
        <v>0</v>
      </c>
      <c r="H110" s="31" t="s">
        <v>34</v>
      </c>
      <c r="I110" s="31">
        <v>9.1</v>
      </c>
      <c r="J110" s="31">
        <v>0</v>
      </c>
      <c r="K110" s="31">
        <v>95.2</v>
      </c>
      <c r="L110" s="31">
        <v>0</v>
      </c>
      <c r="M110" s="31">
        <v>1.3</v>
      </c>
      <c r="N110" s="31">
        <v>0.4</v>
      </c>
      <c r="O110" s="31">
        <v>28</v>
      </c>
      <c r="P110" s="31">
        <v>72</v>
      </c>
      <c r="Q110" s="31">
        <v>40.5</v>
      </c>
      <c r="R110" s="31">
        <v>59.5</v>
      </c>
      <c r="S110" s="31">
        <v>35.799999999999997</v>
      </c>
      <c r="T110" s="31">
        <v>64.2</v>
      </c>
      <c r="U110" s="31">
        <v>41.8</v>
      </c>
      <c r="V110" s="31">
        <v>58.2</v>
      </c>
      <c r="W110" t="s">
        <v>235</v>
      </c>
      <c r="Y110" t="s">
        <v>24</v>
      </c>
      <c r="Z110" t="s">
        <v>234</v>
      </c>
      <c r="AA110" t="b">
        <v>0</v>
      </c>
      <c r="AK110">
        <f t="shared" si="25"/>
        <v>0</v>
      </c>
      <c r="AL110">
        <f t="shared" si="37"/>
        <v>1.0999999999999999E-4</v>
      </c>
      <c r="AM110">
        <f t="shared" si="26"/>
        <v>12.600204</v>
      </c>
      <c r="AN110" t="str">
        <f t="shared" si="27"/>
        <v>Luton Borough Council</v>
      </c>
      <c r="AO110">
        <f t="shared" si="28"/>
        <v>12.6</v>
      </c>
      <c r="AQ110">
        <f>SUM($AU$2:AU110)</f>
        <v>109</v>
      </c>
      <c r="AR110" t="str">
        <f t="shared" si="38"/>
        <v>Luton Borough Council</v>
      </c>
      <c r="AS110">
        <f t="shared" si="29"/>
        <v>12.6</v>
      </c>
      <c r="AT110">
        <f t="shared" si="30"/>
        <v>0</v>
      </c>
      <c r="AU110">
        <f t="shared" si="31"/>
        <v>1</v>
      </c>
      <c r="AX110" t="str">
        <f t="shared" si="32"/>
        <v>Luton Borough Council</v>
      </c>
      <c r="AY110">
        <f t="shared" si="33"/>
        <v>12.6</v>
      </c>
      <c r="AZ110">
        <f t="shared" si="34"/>
        <v>0</v>
      </c>
      <c r="BB110" t="str">
        <f t="shared" si="39"/>
        <v>Luton Borough Council</v>
      </c>
      <c r="BC110">
        <f t="shared" si="40"/>
        <v>12.6</v>
      </c>
      <c r="BD110" s="31">
        <f>IFERROR(BC110-VLOOKUP(BB110,Data_2018!$C$2:$V$394,$AE$1+6,FALSE),"")</f>
        <v>-0.70000000000000107</v>
      </c>
      <c r="BE110" s="43" t="str">
        <f t="shared" si="41"/>
        <v>i</v>
      </c>
      <c r="BL110" s="31" t="str">
        <f t="shared" si="42"/>
        <v>Luton Borough Council</v>
      </c>
      <c r="BM110" s="31">
        <f t="shared" si="43"/>
        <v>-0.70000000000000107</v>
      </c>
      <c r="BN110" s="31">
        <f t="shared" si="44"/>
        <v>-0.69998900000000108</v>
      </c>
      <c r="BO110" s="31">
        <f t="shared" si="45"/>
        <v>1.9000033000000021</v>
      </c>
      <c r="BP110" s="31" t="str">
        <f t="shared" si="46"/>
        <v>Hampshire Constabulary</v>
      </c>
      <c r="BQ110" s="31">
        <f t="shared" si="47"/>
        <v>1.9000000000000021</v>
      </c>
      <c r="BR110" s="31">
        <f t="shared" si="48"/>
        <v>1.9000000000000021</v>
      </c>
      <c r="BS110" s="31">
        <f t="shared" si="49"/>
        <v>0</v>
      </c>
    </row>
    <row r="111" spans="1:71" ht="14.25" customHeight="1" x14ac:dyDescent="0.25">
      <c r="A111" s="8">
        <f>--((B111+Data_2018!B111)=2)</f>
        <v>1</v>
      </c>
      <c r="B111" s="8">
        <f t="shared" si="35"/>
        <v>1</v>
      </c>
      <c r="C111" t="s">
        <v>236</v>
      </c>
      <c r="D111">
        <v>1</v>
      </c>
      <c r="E111" t="s">
        <v>736</v>
      </c>
      <c r="F111" s="31">
        <f t="shared" si="36"/>
        <v>1</v>
      </c>
      <c r="G111" s="31">
        <v>0</v>
      </c>
      <c r="H111" s="31" t="s">
        <v>34</v>
      </c>
      <c r="I111" s="31">
        <v>5.2</v>
      </c>
      <c r="J111" s="31">
        <v>-2.6</v>
      </c>
      <c r="K111" s="31">
        <v>0</v>
      </c>
      <c r="L111" s="31">
        <v>0</v>
      </c>
      <c r="M111" s="31">
        <v>0</v>
      </c>
      <c r="N111" s="31">
        <v>0</v>
      </c>
      <c r="O111" s="31">
        <v>39</v>
      </c>
      <c r="P111" s="31">
        <v>61</v>
      </c>
      <c r="Q111" s="31">
        <v>57.3</v>
      </c>
      <c r="R111" s="31">
        <v>42.7</v>
      </c>
      <c r="S111" s="31">
        <v>36.4</v>
      </c>
      <c r="T111" s="31">
        <v>63.6</v>
      </c>
      <c r="U111" s="31">
        <v>46.2</v>
      </c>
      <c r="V111" s="31">
        <v>53.8</v>
      </c>
      <c r="W111" t="s">
        <v>237</v>
      </c>
      <c r="Y111" t="s">
        <v>23</v>
      </c>
      <c r="Z111" t="s">
        <v>236</v>
      </c>
      <c r="AA111" t="b">
        <v>0</v>
      </c>
      <c r="AK111">
        <f t="shared" si="25"/>
        <v>-2.6</v>
      </c>
      <c r="AL111">
        <f t="shared" si="37"/>
        <v>-2.5998890000000001</v>
      </c>
      <c r="AM111">
        <f t="shared" si="26"/>
        <v>12.500367000000001</v>
      </c>
      <c r="AN111" t="str">
        <f t="shared" si="27"/>
        <v>Welwyn Hatfield Council</v>
      </c>
      <c r="AO111">
        <f t="shared" si="28"/>
        <v>12.5</v>
      </c>
      <c r="AQ111">
        <f>SUM($AU$2:AU111)</f>
        <v>110</v>
      </c>
      <c r="AR111" t="str">
        <f t="shared" si="38"/>
        <v>Welwyn Hatfield Council</v>
      </c>
      <c r="AS111">
        <f t="shared" si="29"/>
        <v>12.5</v>
      </c>
      <c r="AT111">
        <f t="shared" si="30"/>
        <v>0</v>
      </c>
      <c r="AU111">
        <f t="shared" si="31"/>
        <v>1</v>
      </c>
      <c r="AX111" t="str">
        <f t="shared" si="32"/>
        <v>Welwyn Hatfield Council</v>
      </c>
      <c r="AY111">
        <f t="shared" si="33"/>
        <v>12.5</v>
      </c>
      <c r="AZ111">
        <f t="shared" si="34"/>
        <v>0</v>
      </c>
      <c r="BB111" t="str">
        <f t="shared" si="39"/>
        <v>Welwyn Hatfield Council</v>
      </c>
      <c r="BC111">
        <f t="shared" si="40"/>
        <v>12.5</v>
      </c>
      <c r="BD111" s="31">
        <f>IFERROR(BC111-VLOOKUP(BB111,Data_2018!$C$2:$V$394,$AE$1+6,FALSE),"")</f>
        <v>9.5</v>
      </c>
      <c r="BE111" s="43" t="str">
        <f t="shared" si="41"/>
        <v>h</v>
      </c>
      <c r="BL111" s="31" t="str">
        <f t="shared" si="42"/>
        <v>Welwyn Hatfield Council</v>
      </c>
      <c r="BM111" s="31">
        <f t="shared" si="43"/>
        <v>9.5</v>
      </c>
      <c r="BN111" s="31">
        <f t="shared" si="44"/>
        <v>9.5000111</v>
      </c>
      <c r="BO111" s="31">
        <f t="shared" si="45"/>
        <v>1.9000017999999985</v>
      </c>
      <c r="BP111" s="31" t="str">
        <f t="shared" si="46"/>
        <v>Wealden District Council</v>
      </c>
      <c r="BQ111" s="31">
        <f t="shared" si="47"/>
        <v>1.8999999999999986</v>
      </c>
      <c r="BR111" s="31">
        <f t="shared" si="48"/>
        <v>1.8999999999999986</v>
      </c>
      <c r="BS111" s="31">
        <f t="shared" si="49"/>
        <v>0</v>
      </c>
    </row>
    <row r="112" spans="1:71" ht="14.25" customHeight="1" x14ac:dyDescent="0.25">
      <c r="A112" s="8">
        <f>--((B112+Data_2018!B112)=2)</f>
        <v>1</v>
      </c>
      <c r="B112" s="8">
        <f t="shared" si="35"/>
        <v>1</v>
      </c>
      <c r="C112" t="s">
        <v>238</v>
      </c>
      <c r="D112">
        <v>1</v>
      </c>
      <c r="E112" t="s">
        <v>741</v>
      </c>
      <c r="F112" s="31">
        <f t="shared" si="36"/>
        <v>1</v>
      </c>
      <c r="G112" s="31">
        <v>0</v>
      </c>
      <c r="H112" s="31" t="s">
        <v>34</v>
      </c>
      <c r="I112" s="31">
        <v>7.6</v>
      </c>
      <c r="J112" s="31">
        <v>7.1</v>
      </c>
      <c r="K112" s="31">
        <v>-10</v>
      </c>
      <c r="L112" s="31">
        <v>-13.6</v>
      </c>
      <c r="M112" s="31">
        <v>2.7</v>
      </c>
      <c r="N112" s="31">
        <v>0.7</v>
      </c>
      <c r="O112" s="31">
        <v>27</v>
      </c>
      <c r="P112" s="31">
        <v>73</v>
      </c>
      <c r="Q112" s="31">
        <v>19</v>
      </c>
      <c r="R112" s="31">
        <v>81</v>
      </c>
      <c r="S112" s="31">
        <v>25</v>
      </c>
      <c r="T112" s="31">
        <v>75</v>
      </c>
      <c r="U112" s="31">
        <v>31</v>
      </c>
      <c r="V112" s="31">
        <v>69</v>
      </c>
      <c r="W112" t="s">
        <v>239</v>
      </c>
      <c r="Y112" t="s">
        <v>24</v>
      </c>
      <c r="Z112" t="s">
        <v>238</v>
      </c>
      <c r="AA112" t="b">
        <v>0</v>
      </c>
      <c r="AK112">
        <f t="shared" si="25"/>
        <v>7.1</v>
      </c>
      <c r="AL112">
        <f t="shared" si="37"/>
        <v>7.1001119999999993</v>
      </c>
      <c r="AM112">
        <f t="shared" si="26"/>
        <v>12.500177000000001</v>
      </c>
      <c r="AN112" t="str">
        <f t="shared" si="27"/>
        <v>Lancaster City Council</v>
      </c>
      <c r="AO112">
        <f t="shared" si="28"/>
        <v>12.5</v>
      </c>
      <c r="AQ112">
        <f>SUM($AU$2:AU112)</f>
        <v>111</v>
      </c>
      <c r="AR112" t="str">
        <f t="shared" si="38"/>
        <v>Lancaster City Council</v>
      </c>
      <c r="AS112">
        <f t="shared" si="29"/>
        <v>12.5</v>
      </c>
      <c r="AT112">
        <f t="shared" si="30"/>
        <v>0</v>
      </c>
      <c r="AU112">
        <f t="shared" si="31"/>
        <v>1</v>
      </c>
      <c r="AX112" t="str">
        <f t="shared" si="32"/>
        <v>Lancaster City Council</v>
      </c>
      <c r="AY112">
        <f t="shared" si="33"/>
        <v>12.5</v>
      </c>
      <c r="AZ112">
        <f t="shared" si="34"/>
        <v>0</v>
      </c>
      <c r="BB112" t="str">
        <f t="shared" si="39"/>
        <v>Lancaster City Council</v>
      </c>
      <c r="BC112">
        <f t="shared" si="40"/>
        <v>12.5</v>
      </c>
      <c r="BD112" s="31">
        <f>IFERROR(BC112-VLOOKUP(BB112,Data_2018!$C$2:$V$394,$AE$1+6,FALSE),"")</f>
        <v>-2.5</v>
      </c>
      <c r="BE112" s="43" t="str">
        <f t="shared" si="41"/>
        <v>i</v>
      </c>
      <c r="BL112" s="31" t="str">
        <f t="shared" si="42"/>
        <v>Lancaster City Council</v>
      </c>
      <c r="BM112" s="31">
        <f t="shared" si="43"/>
        <v>-2.5</v>
      </c>
      <c r="BN112" s="31">
        <f t="shared" si="44"/>
        <v>-2.4999888000000001</v>
      </c>
      <c r="BO112" s="31">
        <f t="shared" si="45"/>
        <v>1.8000374000000008</v>
      </c>
      <c r="BP112" s="31" t="str">
        <f t="shared" si="46"/>
        <v>Worcester City Council</v>
      </c>
      <c r="BQ112" s="31">
        <f t="shared" si="47"/>
        <v>1.8000000000000007</v>
      </c>
      <c r="BR112" s="31">
        <f t="shared" si="48"/>
        <v>1.8000000000000007</v>
      </c>
      <c r="BS112" s="31">
        <f t="shared" si="49"/>
        <v>0</v>
      </c>
    </row>
    <row r="113" spans="1:71" ht="14.25" customHeight="1" x14ac:dyDescent="0.25">
      <c r="A113" s="8">
        <f>--((B113+Data_2018!B113)=2)</f>
        <v>1</v>
      </c>
      <c r="B113" s="8">
        <f t="shared" si="35"/>
        <v>1</v>
      </c>
      <c r="C113" t="s">
        <v>240</v>
      </c>
      <c r="D113">
        <v>1</v>
      </c>
      <c r="E113" t="s">
        <v>740</v>
      </c>
      <c r="F113" s="31">
        <f t="shared" si="36"/>
        <v>1</v>
      </c>
      <c r="G113" s="31">
        <v>0</v>
      </c>
      <c r="H113" s="31">
        <v>1</v>
      </c>
      <c r="I113" s="31">
        <v>-7.3</v>
      </c>
      <c r="J113" s="31">
        <v>1.9</v>
      </c>
      <c r="K113" s="31">
        <v>0</v>
      </c>
      <c r="L113" s="31">
        <v>0</v>
      </c>
      <c r="M113" s="31">
        <v>0</v>
      </c>
      <c r="N113" s="31">
        <v>0</v>
      </c>
      <c r="O113" s="31">
        <v>95</v>
      </c>
      <c r="P113" s="31">
        <v>5</v>
      </c>
      <c r="Q113" s="31">
        <v>61</v>
      </c>
      <c r="R113" s="31">
        <v>39</v>
      </c>
      <c r="S113" s="31">
        <v>86</v>
      </c>
      <c r="T113" s="31">
        <v>14</v>
      </c>
      <c r="U113" s="31">
        <v>83</v>
      </c>
      <c r="V113" s="31">
        <v>17</v>
      </c>
      <c r="W113" t="s">
        <v>241</v>
      </c>
      <c r="Y113" t="s">
        <v>22</v>
      </c>
      <c r="Z113" t="s">
        <v>240</v>
      </c>
      <c r="AA113" t="b">
        <v>0</v>
      </c>
      <c r="AK113">
        <f t="shared" si="25"/>
        <v>1.9</v>
      </c>
      <c r="AL113">
        <f t="shared" si="37"/>
        <v>1.9001129999999999</v>
      </c>
      <c r="AM113">
        <f t="shared" si="26"/>
        <v>12.400333</v>
      </c>
      <c r="AN113" t="str">
        <f t="shared" si="27"/>
        <v>Sussex Police</v>
      </c>
      <c r="AO113">
        <f t="shared" si="28"/>
        <v>12.4</v>
      </c>
      <c r="AQ113">
        <f>SUM($AU$2:AU113)</f>
        <v>112</v>
      </c>
      <c r="AR113" t="str">
        <f t="shared" si="38"/>
        <v>Sussex Police</v>
      </c>
      <c r="AS113">
        <f t="shared" si="29"/>
        <v>12.4</v>
      </c>
      <c r="AT113">
        <f t="shared" si="30"/>
        <v>0</v>
      </c>
      <c r="AU113">
        <f t="shared" si="31"/>
        <v>1</v>
      </c>
      <c r="AX113" t="str">
        <f t="shared" si="32"/>
        <v>Sussex Police</v>
      </c>
      <c r="AY113">
        <f t="shared" si="33"/>
        <v>12.4</v>
      </c>
      <c r="AZ113">
        <f t="shared" si="34"/>
        <v>0</v>
      </c>
      <c r="BB113" t="str">
        <f t="shared" si="39"/>
        <v>Sussex Police</v>
      </c>
      <c r="BC113">
        <f t="shared" si="40"/>
        <v>12.4</v>
      </c>
      <c r="BD113" s="31">
        <f>IFERROR(BC113-VLOOKUP(BB113,Data_2018!$C$2:$V$394,$AE$1+6,FALSE),"")</f>
        <v>-2.5999999999999996</v>
      </c>
      <c r="BE113" s="43" t="str">
        <f t="shared" si="41"/>
        <v>i</v>
      </c>
      <c r="BL113" s="31" t="str">
        <f t="shared" si="42"/>
        <v>Sussex Police</v>
      </c>
      <c r="BM113" s="31">
        <f t="shared" si="43"/>
        <v>-2.5999999999999996</v>
      </c>
      <c r="BN113" s="31">
        <f t="shared" si="44"/>
        <v>-2.5999886999999995</v>
      </c>
      <c r="BO113" s="31">
        <f t="shared" si="45"/>
        <v>1.8000356000000006</v>
      </c>
      <c r="BP113" s="31" t="str">
        <f t="shared" si="46"/>
        <v>London Borough Of Southwark</v>
      </c>
      <c r="BQ113" s="31">
        <f t="shared" si="47"/>
        <v>1.8000000000000007</v>
      </c>
      <c r="BR113" s="31">
        <f t="shared" si="48"/>
        <v>1.8000000000000007</v>
      </c>
      <c r="BS113" s="31">
        <f t="shared" si="49"/>
        <v>0</v>
      </c>
    </row>
    <row r="114" spans="1:71" ht="14.25" customHeight="1" x14ac:dyDescent="0.25">
      <c r="A114" s="8">
        <f>--((B114+Data_2018!B114)=2)</f>
        <v>1</v>
      </c>
      <c r="B114" s="8">
        <f t="shared" si="35"/>
        <v>1</v>
      </c>
      <c r="C114" t="s">
        <v>242</v>
      </c>
      <c r="D114">
        <v>1</v>
      </c>
      <c r="E114" t="s">
        <v>736</v>
      </c>
      <c r="F114" s="31">
        <f t="shared" si="36"/>
        <v>1</v>
      </c>
      <c r="G114" s="31">
        <v>0</v>
      </c>
      <c r="H114" s="31" t="s">
        <v>34</v>
      </c>
      <c r="I114" s="31">
        <v>3.5</v>
      </c>
      <c r="J114" s="31">
        <v>0</v>
      </c>
      <c r="K114" s="31">
        <v>38</v>
      </c>
      <c r="L114" s="31">
        <v>47.4</v>
      </c>
      <c r="M114" s="31">
        <v>1.3</v>
      </c>
      <c r="N114" s="31">
        <v>2.6</v>
      </c>
      <c r="O114" s="31">
        <v>48</v>
      </c>
      <c r="P114" s="31">
        <v>52</v>
      </c>
      <c r="Q114" s="31">
        <v>62</v>
      </c>
      <c r="R114" s="31">
        <v>38</v>
      </c>
      <c r="S114" s="31">
        <v>38</v>
      </c>
      <c r="T114" s="31">
        <v>62</v>
      </c>
      <c r="U114" s="31">
        <v>48</v>
      </c>
      <c r="V114" s="31">
        <v>52</v>
      </c>
      <c r="Y114" t="s">
        <v>22</v>
      </c>
      <c r="Z114" t="s">
        <v>242</v>
      </c>
      <c r="AA114" t="b">
        <v>0</v>
      </c>
      <c r="AK114">
        <f t="shared" si="25"/>
        <v>0</v>
      </c>
      <c r="AL114">
        <f t="shared" si="37"/>
        <v>1.1399999999999999E-4</v>
      </c>
      <c r="AM114">
        <f t="shared" si="26"/>
        <v>12.100128999999999</v>
      </c>
      <c r="AN114" t="str">
        <f t="shared" si="27"/>
        <v>Gateshead Council</v>
      </c>
      <c r="AO114">
        <f t="shared" si="28"/>
        <v>12.1</v>
      </c>
      <c r="AQ114">
        <f>SUM($AU$2:AU114)</f>
        <v>113</v>
      </c>
      <c r="AR114" t="str">
        <f t="shared" si="38"/>
        <v>Gateshead Council</v>
      </c>
      <c r="AS114">
        <f t="shared" si="29"/>
        <v>12.1</v>
      </c>
      <c r="AT114">
        <f t="shared" si="30"/>
        <v>0</v>
      </c>
      <c r="AU114">
        <f t="shared" si="31"/>
        <v>1</v>
      </c>
      <c r="AX114" t="str">
        <f t="shared" si="32"/>
        <v>Gateshead Council</v>
      </c>
      <c r="AY114">
        <f t="shared" si="33"/>
        <v>12.1</v>
      </c>
      <c r="AZ114">
        <f t="shared" si="34"/>
        <v>0</v>
      </c>
      <c r="BB114" t="str">
        <f t="shared" si="39"/>
        <v>Gateshead Council</v>
      </c>
      <c r="BC114">
        <f t="shared" si="40"/>
        <v>12.1</v>
      </c>
      <c r="BD114" s="31">
        <f>IFERROR(BC114-VLOOKUP(BB114,Data_2018!$C$2:$V$394,$AE$1+6,FALSE),"")</f>
        <v>0.59999999999999964</v>
      </c>
      <c r="BE114" s="43" t="str">
        <f t="shared" si="41"/>
        <v>h</v>
      </c>
      <c r="BL114" s="31" t="str">
        <f t="shared" si="42"/>
        <v>Gateshead Council</v>
      </c>
      <c r="BM114" s="31">
        <f t="shared" si="43"/>
        <v>0.59999999999999964</v>
      </c>
      <c r="BN114" s="31">
        <f t="shared" si="44"/>
        <v>0.60001139999999964</v>
      </c>
      <c r="BO114" s="31">
        <f t="shared" si="45"/>
        <v>1.8000055000000008</v>
      </c>
      <c r="BP114" s="31" t="str">
        <f t="shared" si="46"/>
        <v>Epping Forest District Council</v>
      </c>
      <c r="BQ114" s="31">
        <f t="shared" si="47"/>
        <v>1.8000000000000007</v>
      </c>
      <c r="BR114" s="31">
        <f t="shared" si="48"/>
        <v>1.8000000000000007</v>
      </c>
      <c r="BS114" s="31">
        <f t="shared" si="49"/>
        <v>0</v>
      </c>
    </row>
    <row r="115" spans="1:71" ht="14.25" customHeight="1" x14ac:dyDescent="0.25">
      <c r="A115" s="8">
        <f>--((B115+Data_2018!B115)=2)</f>
        <v>0</v>
      </c>
      <c r="B115" s="8">
        <f t="shared" si="35"/>
        <v>1</v>
      </c>
      <c r="C115" t="s">
        <v>243</v>
      </c>
      <c r="D115">
        <v>1</v>
      </c>
      <c r="E115" t="s">
        <v>736</v>
      </c>
      <c r="F115" s="31">
        <f t="shared" si="36"/>
        <v>1</v>
      </c>
      <c r="G115" s="31">
        <v>0</v>
      </c>
      <c r="H115" s="1" t="s">
        <v>34</v>
      </c>
      <c r="I115" s="31">
        <v>-3</v>
      </c>
      <c r="J115" s="31">
        <v>-9.9</v>
      </c>
      <c r="K115" s="31">
        <v>27.8</v>
      </c>
      <c r="L115" s="31">
        <v>0</v>
      </c>
      <c r="M115" s="31">
        <v>5.8</v>
      </c>
      <c r="N115" s="31">
        <v>13.1</v>
      </c>
      <c r="O115" s="31">
        <v>55</v>
      </c>
      <c r="P115" s="31">
        <v>45</v>
      </c>
      <c r="Q115" s="31">
        <v>43</v>
      </c>
      <c r="R115" s="31">
        <v>57</v>
      </c>
      <c r="S115" s="31">
        <v>46</v>
      </c>
      <c r="T115" s="31">
        <v>54</v>
      </c>
      <c r="U115" s="31">
        <v>63</v>
      </c>
      <c r="V115" s="31">
        <v>37</v>
      </c>
      <c r="W115" s="31" t="s">
        <v>831</v>
      </c>
      <c r="X115" s="31"/>
      <c r="Y115" s="31" t="s">
        <v>23</v>
      </c>
      <c r="Z115" t="s">
        <v>243</v>
      </c>
      <c r="AA115" t="b">
        <v>0</v>
      </c>
      <c r="AK115">
        <f t="shared" si="25"/>
        <v>-9.9</v>
      </c>
      <c r="AL115">
        <f t="shared" si="37"/>
        <v>-9.8998850000000012</v>
      </c>
      <c r="AM115">
        <f t="shared" si="26"/>
        <v>12.000149</v>
      </c>
      <c r="AN115" t="str">
        <f t="shared" si="27"/>
        <v>Hastings Borough Council</v>
      </c>
      <c r="AO115">
        <f t="shared" si="28"/>
        <v>12</v>
      </c>
      <c r="AQ115">
        <f>SUM($AU$2:AU115)</f>
        <v>114</v>
      </c>
      <c r="AR115" t="str">
        <f t="shared" si="38"/>
        <v>Hastings Borough Council</v>
      </c>
      <c r="AS115">
        <f t="shared" si="29"/>
        <v>12</v>
      </c>
      <c r="AT115">
        <f t="shared" si="30"/>
        <v>0</v>
      </c>
      <c r="AU115">
        <f t="shared" si="31"/>
        <v>1</v>
      </c>
      <c r="AX115" t="str">
        <f t="shared" si="32"/>
        <v>Hastings Borough Council</v>
      </c>
      <c r="AY115">
        <f t="shared" si="33"/>
        <v>12</v>
      </c>
      <c r="AZ115">
        <f t="shared" si="34"/>
        <v>0</v>
      </c>
      <c r="BB115" t="str">
        <f t="shared" si="39"/>
        <v>Hastings Borough Council</v>
      </c>
      <c r="BC115">
        <f t="shared" si="40"/>
        <v>12</v>
      </c>
      <c r="BD115" s="31">
        <f>IFERROR(BC115-VLOOKUP(BB115,Data_2018!$C$2:$V$394,$AE$1+6,FALSE),"")</f>
        <v>2.6999999999999993</v>
      </c>
      <c r="BE115" s="43" t="str">
        <f t="shared" si="41"/>
        <v>h</v>
      </c>
      <c r="BL115" s="31" t="str">
        <f t="shared" si="42"/>
        <v>Hastings Borough Council</v>
      </c>
      <c r="BM115" s="31">
        <f t="shared" si="43"/>
        <v>2.6999999999999993</v>
      </c>
      <c r="BN115" s="31">
        <f t="shared" si="44"/>
        <v>2.7000114999999991</v>
      </c>
      <c r="BO115" s="31">
        <f t="shared" si="45"/>
        <v>1.7000076000000011</v>
      </c>
      <c r="BP115" s="31" t="str">
        <f t="shared" si="46"/>
        <v>East Hampshire District Council</v>
      </c>
      <c r="BQ115" s="31">
        <f t="shared" si="47"/>
        <v>1.7000000000000011</v>
      </c>
      <c r="BR115" s="31">
        <f t="shared" si="48"/>
        <v>1.7000000000000011</v>
      </c>
      <c r="BS115" s="31">
        <f t="shared" si="49"/>
        <v>0</v>
      </c>
    </row>
    <row r="116" spans="1:71" ht="14.25" customHeight="1" x14ac:dyDescent="0.25">
      <c r="A116" s="8">
        <f>--((B116+Data_2018!B116)=2)</f>
        <v>1</v>
      </c>
      <c r="B116" s="8">
        <f t="shared" si="35"/>
        <v>1</v>
      </c>
      <c r="C116" t="s">
        <v>245</v>
      </c>
      <c r="D116">
        <v>1</v>
      </c>
      <c r="E116" t="s">
        <v>736</v>
      </c>
      <c r="F116" s="31">
        <f t="shared" si="36"/>
        <v>1</v>
      </c>
      <c r="G116" s="31">
        <v>0</v>
      </c>
      <c r="H116" s="31">
        <v>1</v>
      </c>
      <c r="I116" s="31">
        <v>5.3</v>
      </c>
      <c r="J116" s="31">
        <v>-1.6</v>
      </c>
      <c r="K116" s="31">
        <v>59.8</v>
      </c>
      <c r="L116" s="31">
        <v>35.299999999999997</v>
      </c>
      <c r="M116" s="31">
        <v>17.7</v>
      </c>
      <c r="N116" s="31">
        <v>16</v>
      </c>
      <c r="O116" s="31">
        <v>38</v>
      </c>
      <c r="P116" s="31">
        <v>62</v>
      </c>
      <c r="Q116" s="31">
        <v>46</v>
      </c>
      <c r="R116" s="31">
        <v>54</v>
      </c>
      <c r="S116" s="31">
        <v>32</v>
      </c>
      <c r="T116" s="31">
        <v>68</v>
      </c>
      <c r="U116" s="31">
        <v>47</v>
      </c>
      <c r="V116" s="31">
        <v>53</v>
      </c>
      <c r="W116" t="s">
        <v>246</v>
      </c>
      <c r="Y116" t="s">
        <v>23</v>
      </c>
      <c r="Z116" t="s">
        <v>245</v>
      </c>
      <c r="AA116" t="b">
        <v>0</v>
      </c>
      <c r="AK116">
        <f t="shared" si="25"/>
        <v>-1.6</v>
      </c>
      <c r="AL116">
        <f t="shared" si="37"/>
        <v>-1.5998840000000001</v>
      </c>
      <c r="AM116">
        <f t="shared" si="26"/>
        <v>12.000131</v>
      </c>
      <c r="AN116" t="str">
        <f t="shared" si="27"/>
        <v>Gloucester City Council</v>
      </c>
      <c r="AO116">
        <f t="shared" si="28"/>
        <v>12</v>
      </c>
      <c r="AQ116">
        <f>SUM($AU$2:AU116)</f>
        <v>115</v>
      </c>
      <c r="AR116" t="str">
        <f t="shared" si="38"/>
        <v>Gloucester City Council</v>
      </c>
      <c r="AS116">
        <f t="shared" si="29"/>
        <v>12</v>
      </c>
      <c r="AT116">
        <f t="shared" si="30"/>
        <v>0</v>
      </c>
      <c r="AU116">
        <f t="shared" si="31"/>
        <v>1</v>
      </c>
      <c r="AX116" t="str">
        <f t="shared" si="32"/>
        <v>Gloucester City Council</v>
      </c>
      <c r="AY116">
        <f t="shared" si="33"/>
        <v>12</v>
      </c>
      <c r="AZ116">
        <f t="shared" si="34"/>
        <v>0</v>
      </c>
      <c r="BB116" t="str">
        <f t="shared" si="39"/>
        <v>Gloucester City Council</v>
      </c>
      <c r="BC116">
        <f t="shared" si="40"/>
        <v>12</v>
      </c>
      <c r="BD116" s="31">
        <f>IFERROR(BC116-VLOOKUP(BB116,Data_2018!$C$2:$V$394,$AE$1+6,FALSE),"")</f>
        <v>2.4000000000000004</v>
      </c>
      <c r="BE116" s="43" t="str">
        <f t="shared" si="41"/>
        <v>h</v>
      </c>
      <c r="BL116" s="31" t="str">
        <f t="shared" si="42"/>
        <v>Gloucester City Council</v>
      </c>
      <c r="BM116" s="31">
        <f t="shared" si="43"/>
        <v>2.4000000000000004</v>
      </c>
      <c r="BN116" s="31">
        <f t="shared" si="44"/>
        <v>2.4000116000000005</v>
      </c>
      <c r="BO116" s="31">
        <f t="shared" si="45"/>
        <v>1.7000047999999992</v>
      </c>
      <c r="BP116" s="31" t="str">
        <f t="shared" si="46"/>
        <v>North Wales Police</v>
      </c>
      <c r="BQ116" s="31">
        <f t="shared" si="47"/>
        <v>1.6999999999999993</v>
      </c>
      <c r="BR116" s="31">
        <f t="shared" si="48"/>
        <v>1.6999999999999993</v>
      </c>
      <c r="BS116" s="31">
        <f t="shared" si="49"/>
        <v>0</v>
      </c>
    </row>
    <row r="117" spans="1:71" ht="14.25" customHeight="1" x14ac:dyDescent="0.25">
      <c r="A117" s="8">
        <f>--((B117+Data_2018!B117)=2)</f>
        <v>1</v>
      </c>
      <c r="B117" s="8">
        <f t="shared" si="35"/>
        <v>1</v>
      </c>
      <c r="C117" t="s">
        <v>247</v>
      </c>
      <c r="D117">
        <v>1</v>
      </c>
      <c r="E117" t="s">
        <v>798</v>
      </c>
      <c r="F117" s="31">
        <f t="shared" si="36"/>
        <v>1</v>
      </c>
      <c r="G117" s="31">
        <v>0</v>
      </c>
      <c r="H117" s="31" t="s">
        <v>34</v>
      </c>
      <c r="I117" s="31">
        <v>4.5</v>
      </c>
      <c r="J117" s="31">
        <v>-2.9</v>
      </c>
      <c r="K117" s="31">
        <v>0</v>
      </c>
      <c r="L117" s="31">
        <v>0</v>
      </c>
      <c r="M117" s="31">
        <v>0</v>
      </c>
      <c r="N117" s="31">
        <v>0</v>
      </c>
      <c r="O117" s="31">
        <v>38</v>
      </c>
      <c r="P117" s="31">
        <v>62</v>
      </c>
      <c r="Q117" s="31">
        <v>36</v>
      </c>
      <c r="R117" s="31">
        <v>64</v>
      </c>
      <c r="S117" s="31">
        <v>32</v>
      </c>
      <c r="T117" s="31">
        <v>68</v>
      </c>
      <c r="U117" s="31">
        <v>37</v>
      </c>
      <c r="V117" s="31">
        <v>63</v>
      </c>
      <c r="Y117" t="s">
        <v>25</v>
      </c>
      <c r="Z117" t="s">
        <v>247</v>
      </c>
      <c r="AA117" t="b">
        <v>0</v>
      </c>
      <c r="AK117">
        <f t="shared" si="25"/>
        <v>-2.9</v>
      </c>
      <c r="AL117">
        <f t="shared" si="37"/>
        <v>-2.899883</v>
      </c>
      <c r="AM117">
        <f t="shared" si="26"/>
        <v>12.000108000000001</v>
      </c>
      <c r="AN117" t="str">
        <f t="shared" si="27"/>
        <v>East Hertfordshire Council</v>
      </c>
      <c r="AO117">
        <f t="shared" si="28"/>
        <v>12</v>
      </c>
      <c r="AQ117">
        <f>SUM($AU$2:AU117)</f>
        <v>116</v>
      </c>
      <c r="AR117" t="str">
        <f t="shared" si="38"/>
        <v>East Hertfordshire Council</v>
      </c>
      <c r="AS117">
        <f t="shared" si="29"/>
        <v>12</v>
      </c>
      <c r="AT117">
        <f t="shared" si="30"/>
        <v>0</v>
      </c>
      <c r="AU117">
        <f t="shared" si="31"/>
        <v>1</v>
      </c>
      <c r="AX117" t="str">
        <f t="shared" si="32"/>
        <v>East Hertfordshire Council</v>
      </c>
      <c r="AY117">
        <f t="shared" si="33"/>
        <v>12</v>
      </c>
      <c r="AZ117">
        <f t="shared" si="34"/>
        <v>0</v>
      </c>
      <c r="BB117" t="str">
        <f t="shared" si="39"/>
        <v>East Hertfordshire Council</v>
      </c>
      <c r="BC117">
        <f t="shared" si="40"/>
        <v>12</v>
      </c>
      <c r="BD117" s="31">
        <f>IFERROR(BC117-VLOOKUP(BB117,Data_2018!$C$2:$V$394,$AE$1+6,FALSE),"")</f>
        <v>-5</v>
      </c>
      <c r="BE117" s="43" t="str">
        <f t="shared" si="41"/>
        <v>i</v>
      </c>
      <c r="BL117" s="31" t="str">
        <f t="shared" si="42"/>
        <v>East Hertfordshire Council</v>
      </c>
      <c r="BM117" s="31">
        <f t="shared" si="43"/>
        <v>-5</v>
      </c>
      <c r="BN117" s="31">
        <f t="shared" si="44"/>
        <v>-4.9999883000000001</v>
      </c>
      <c r="BO117" s="31">
        <f t="shared" si="45"/>
        <v>1.7000044999999993</v>
      </c>
      <c r="BP117" s="31" t="str">
        <f t="shared" si="46"/>
        <v>Wellingborough Borough Council</v>
      </c>
      <c r="BQ117" s="31">
        <f t="shared" si="47"/>
        <v>1.6999999999999993</v>
      </c>
      <c r="BR117" s="31">
        <f t="shared" si="48"/>
        <v>1.6999999999999993</v>
      </c>
      <c r="BS117" s="31">
        <f t="shared" si="49"/>
        <v>0</v>
      </c>
    </row>
    <row r="118" spans="1:71" ht="14.25" customHeight="1" x14ac:dyDescent="0.25">
      <c r="A118" s="8">
        <f>--((B118+Data_2018!B118)=2)</f>
        <v>1</v>
      </c>
      <c r="B118" s="8">
        <f t="shared" si="35"/>
        <v>1</v>
      </c>
      <c r="C118" t="s">
        <v>248</v>
      </c>
      <c r="D118">
        <v>1</v>
      </c>
      <c r="E118" t="s">
        <v>736</v>
      </c>
      <c r="F118" s="31">
        <f t="shared" si="36"/>
        <v>1</v>
      </c>
      <c r="G118" s="31">
        <v>0</v>
      </c>
      <c r="H118" s="31" t="s">
        <v>34</v>
      </c>
      <c r="I118" s="31">
        <v>15.4</v>
      </c>
      <c r="J118" s="31">
        <v>18</v>
      </c>
      <c r="K118" s="31">
        <v>0</v>
      </c>
      <c r="L118" s="31">
        <v>0</v>
      </c>
      <c r="M118" s="31">
        <v>0</v>
      </c>
      <c r="N118" s="31">
        <v>0</v>
      </c>
      <c r="O118" s="31">
        <v>35</v>
      </c>
      <c r="P118" s="31">
        <v>65</v>
      </c>
      <c r="Q118" s="31">
        <v>29</v>
      </c>
      <c r="R118" s="31">
        <v>71</v>
      </c>
      <c r="S118" s="31">
        <v>49</v>
      </c>
      <c r="T118" s="31">
        <v>51</v>
      </c>
      <c r="U118" s="31">
        <v>59</v>
      </c>
      <c r="V118" s="31">
        <v>41</v>
      </c>
      <c r="W118" t="s">
        <v>249</v>
      </c>
      <c r="Y118" t="s">
        <v>22</v>
      </c>
      <c r="Z118" t="s">
        <v>248</v>
      </c>
      <c r="AA118" t="b">
        <v>0</v>
      </c>
      <c r="AK118">
        <f t="shared" si="25"/>
        <v>18</v>
      </c>
      <c r="AL118">
        <f t="shared" si="37"/>
        <v>18.000118000000001</v>
      </c>
      <c r="AM118">
        <f t="shared" si="26"/>
        <v>11.800238</v>
      </c>
      <c r="AN118" t="str">
        <f t="shared" si="27"/>
        <v>North Yorkshire County Council</v>
      </c>
      <c r="AO118">
        <f t="shared" si="28"/>
        <v>11.8</v>
      </c>
      <c r="AQ118">
        <f>SUM($AU$2:AU118)</f>
        <v>117</v>
      </c>
      <c r="AR118" t="str">
        <f t="shared" si="38"/>
        <v>North Yorkshire County Council</v>
      </c>
      <c r="AS118">
        <f t="shared" si="29"/>
        <v>11.8</v>
      </c>
      <c r="AT118">
        <f t="shared" si="30"/>
        <v>0</v>
      </c>
      <c r="AU118">
        <f t="shared" si="31"/>
        <v>1</v>
      </c>
      <c r="AX118" t="str">
        <f t="shared" si="32"/>
        <v>North Yorkshire County Council</v>
      </c>
      <c r="AY118">
        <f t="shared" si="33"/>
        <v>11.8</v>
      </c>
      <c r="AZ118">
        <f t="shared" si="34"/>
        <v>0</v>
      </c>
      <c r="BB118" t="str">
        <f t="shared" si="39"/>
        <v>North Yorkshire County Council</v>
      </c>
      <c r="BC118">
        <f t="shared" si="40"/>
        <v>11.8</v>
      </c>
      <c r="BD118" s="31">
        <f>IFERROR(BC118-VLOOKUP(BB118,Data_2018!$C$2:$V$394,$AE$1+6,FALSE),"")</f>
        <v>0</v>
      </c>
      <c r="BE118" s="43" t="str">
        <f t="shared" si="41"/>
        <v/>
      </c>
      <c r="BL118" s="31" t="str">
        <f t="shared" si="42"/>
        <v>North Yorkshire County Council</v>
      </c>
      <c r="BM118" s="31">
        <f t="shared" si="43"/>
        <v>0</v>
      </c>
      <c r="BN118" s="31">
        <f t="shared" si="44"/>
        <v>1.1799999999999999E-5</v>
      </c>
      <c r="BO118" s="31">
        <f t="shared" si="45"/>
        <v>1.6000306000000002</v>
      </c>
      <c r="BP118" s="31" t="str">
        <f t="shared" si="46"/>
        <v>Elmbridge Borough Council</v>
      </c>
      <c r="BQ118" s="31">
        <f t="shared" si="47"/>
        <v>1.6</v>
      </c>
      <c r="BR118" s="31">
        <f t="shared" si="48"/>
        <v>1.6</v>
      </c>
      <c r="BS118" s="31">
        <f t="shared" si="49"/>
        <v>0</v>
      </c>
    </row>
    <row r="119" spans="1:71" ht="14.25" customHeight="1" x14ac:dyDescent="0.25">
      <c r="A119" s="8">
        <f>--((B119+Data_2018!B119)=2)</f>
        <v>1</v>
      </c>
      <c r="B119" s="8">
        <f t="shared" si="35"/>
        <v>1</v>
      </c>
      <c r="C119" t="s">
        <v>250</v>
      </c>
      <c r="D119">
        <v>1</v>
      </c>
      <c r="E119" t="s">
        <v>736</v>
      </c>
      <c r="F119" s="31">
        <f t="shared" si="36"/>
        <v>1</v>
      </c>
      <c r="G119" s="31">
        <v>0</v>
      </c>
      <c r="H119" s="31" t="s">
        <v>34</v>
      </c>
      <c r="I119" s="31">
        <v>-15.3</v>
      </c>
      <c r="J119" s="31">
        <v>-23.3</v>
      </c>
      <c r="K119" s="31">
        <v>10.8</v>
      </c>
      <c r="L119" s="31">
        <v>-13.5</v>
      </c>
      <c r="M119" s="31">
        <v>15.9</v>
      </c>
      <c r="N119" s="31">
        <v>18.7</v>
      </c>
      <c r="O119" s="31">
        <v>82</v>
      </c>
      <c r="P119" s="31">
        <v>18</v>
      </c>
      <c r="Q119" s="31">
        <v>53</v>
      </c>
      <c r="R119" s="31">
        <v>47</v>
      </c>
      <c r="S119" s="31">
        <v>44</v>
      </c>
      <c r="T119" s="31">
        <v>56</v>
      </c>
      <c r="U119" s="31">
        <v>40</v>
      </c>
      <c r="V119" s="31">
        <v>60</v>
      </c>
      <c r="W119" t="s">
        <v>251</v>
      </c>
      <c r="Y119" t="s">
        <v>23</v>
      </c>
      <c r="Z119" t="s">
        <v>250</v>
      </c>
      <c r="AA119" t="b">
        <v>0</v>
      </c>
      <c r="AK119">
        <f t="shared" si="25"/>
        <v>-23.3</v>
      </c>
      <c r="AL119">
        <f t="shared" si="37"/>
        <v>-23.299880999999999</v>
      </c>
      <c r="AM119">
        <f t="shared" si="26"/>
        <v>11.800133000000001</v>
      </c>
      <c r="AN119" t="str">
        <f t="shared" si="27"/>
        <v>Gloucestershire County Council</v>
      </c>
      <c r="AO119">
        <f t="shared" si="28"/>
        <v>11.8</v>
      </c>
      <c r="AQ119">
        <f>SUM($AU$2:AU119)</f>
        <v>118</v>
      </c>
      <c r="AR119" t="str">
        <f t="shared" si="38"/>
        <v>Gloucestershire County Council</v>
      </c>
      <c r="AS119">
        <f t="shared" si="29"/>
        <v>11.8</v>
      </c>
      <c r="AT119">
        <f t="shared" si="30"/>
        <v>0</v>
      </c>
      <c r="AU119">
        <f t="shared" si="31"/>
        <v>1</v>
      </c>
      <c r="AX119" t="str">
        <f t="shared" si="32"/>
        <v>Gloucestershire County Council</v>
      </c>
      <c r="AY119">
        <f t="shared" si="33"/>
        <v>11.8</v>
      </c>
      <c r="AZ119">
        <f t="shared" si="34"/>
        <v>0</v>
      </c>
      <c r="BB119" t="str">
        <f t="shared" si="39"/>
        <v>Gloucestershire County Council</v>
      </c>
      <c r="BC119">
        <f t="shared" si="40"/>
        <v>11.8</v>
      </c>
      <c r="BD119" s="31">
        <f>IFERROR(BC119-VLOOKUP(BB119,Data_2018!$C$2:$V$394,$AE$1+6,FALSE),"")</f>
        <v>-0.79999999999999893</v>
      </c>
      <c r="BE119" s="43" t="str">
        <f t="shared" si="41"/>
        <v>i</v>
      </c>
      <c r="BL119" s="31" t="str">
        <f t="shared" si="42"/>
        <v>Gloucestershire County Council</v>
      </c>
      <c r="BM119" s="31">
        <f t="shared" si="43"/>
        <v>-0.79999999999999893</v>
      </c>
      <c r="BN119" s="31">
        <f t="shared" si="44"/>
        <v>-0.79998809999999898</v>
      </c>
      <c r="BO119" s="31">
        <f t="shared" si="45"/>
        <v>1.6000241000000002</v>
      </c>
      <c r="BP119" s="31" t="str">
        <f t="shared" si="46"/>
        <v>North Tyneside Council</v>
      </c>
      <c r="BQ119" s="31">
        <f t="shared" si="47"/>
        <v>1.6</v>
      </c>
      <c r="BR119" s="31">
        <f t="shared" si="48"/>
        <v>1.6</v>
      </c>
      <c r="BS119" s="31">
        <f t="shared" si="49"/>
        <v>0</v>
      </c>
    </row>
    <row r="120" spans="1:71" ht="14.25" customHeight="1" x14ac:dyDescent="0.25">
      <c r="A120" s="8">
        <f>--((B120+Data_2018!B120)=2)</f>
        <v>1</v>
      </c>
      <c r="B120" s="8">
        <f t="shared" si="35"/>
        <v>1</v>
      </c>
      <c r="C120" t="s">
        <v>252</v>
      </c>
      <c r="D120">
        <v>1</v>
      </c>
      <c r="E120" t="s">
        <v>736</v>
      </c>
      <c r="F120" s="31">
        <f t="shared" si="36"/>
        <v>1</v>
      </c>
      <c r="G120" s="31">
        <v>0</v>
      </c>
      <c r="H120" s="31" t="s">
        <v>34</v>
      </c>
      <c r="I120" s="31">
        <v>9.6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45.4</v>
      </c>
      <c r="P120" s="31">
        <v>54.6</v>
      </c>
      <c r="Q120" s="31">
        <v>50.4</v>
      </c>
      <c r="R120" s="31">
        <v>49.6</v>
      </c>
      <c r="S120" s="31">
        <v>38.9</v>
      </c>
      <c r="T120" s="31">
        <v>61.1</v>
      </c>
      <c r="U120" s="31">
        <v>51.9</v>
      </c>
      <c r="V120" s="31">
        <v>48.1</v>
      </c>
      <c r="W120" t="s">
        <v>253</v>
      </c>
      <c r="Y120" t="s">
        <v>22</v>
      </c>
      <c r="Z120" t="s">
        <v>252</v>
      </c>
      <c r="AA120" t="b">
        <v>0</v>
      </c>
      <c r="AK120">
        <f t="shared" si="25"/>
        <v>0</v>
      </c>
      <c r="AL120">
        <f t="shared" si="37"/>
        <v>1.1999999999999999E-4</v>
      </c>
      <c r="AM120">
        <f t="shared" si="26"/>
        <v>11.800042000000001</v>
      </c>
      <c r="AN120" t="str">
        <f t="shared" si="27"/>
        <v>Buckinghamshire &amp; Milton Keynes Fire Authority</v>
      </c>
      <c r="AO120">
        <f t="shared" si="28"/>
        <v>11.8</v>
      </c>
      <c r="AQ120">
        <f>SUM($AU$2:AU120)</f>
        <v>119</v>
      </c>
      <c r="AR120" t="str">
        <f t="shared" si="38"/>
        <v>Buckinghamshire &amp; Milton Keynes Fire Authority</v>
      </c>
      <c r="AS120">
        <f t="shared" si="29"/>
        <v>11.8</v>
      </c>
      <c r="AT120">
        <f t="shared" si="30"/>
        <v>0</v>
      </c>
      <c r="AU120">
        <f t="shared" si="31"/>
        <v>1</v>
      </c>
      <c r="AX120" t="str">
        <f t="shared" si="32"/>
        <v>Buckinghamshire &amp; Milton Keynes Fire Authority</v>
      </c>
      <c r="AY120">
        <f t="shared" si="33"/>
        <v>11.8</v>
      </c>
      <c r="AZ120">
        <f t="shared" si="34"/>
        <v>0</v>
      </c>
      <c r="BB120" t="str">
        <f t="shared" si="39"/>
        <v>Buckinghamshire &amp; Milton Keynes Fire Authority</v>
      </c>
      <c r="BC120">
        <f t="shared" si="40"/>
        <v>11.8</v>
      </c>
      <c r="BD120" s="31">
        <f>IFERROR(BC120-VLOOKUP(BB120,Data_2018!$C$2:$V$394,$AE$1+6,FALSE),"")</f>
        <v>1.2000000000000011</v>
      </c>
      <c r="BE120" s="43" t="str">
        <f t="shared" si="41"/>
        <v>h</v>
      </c>
      <c r="BL120" s="31" t="str">
        <f t="shared" si="42"/>
        <v>Buckinghamshire &amp; Milton Keynes Fire Authority</v>
      </c>
      <c r="BM120" s="31">
        <f t="shared" si="43"/>
        <v>1.2000000000000011</v>
      </c>
      <c r="BN120" s="31">
        <f t="shared" si="44"/>
        <v>1.200012000000001</v>
      </c>
      <c r="BO120" s="31">
        <f t="shared" si="45"/>
        <v>1.6000219</v>
      </c>
      <c r="BP120" s="31" t="str">
        <f t="shared" si="46"/>
        <v>Merseyside Fire and Rescue Service</v>
      </c>
      <c r="BQ120" s="31">
        <f t="shared" si="47"/>
        <v>1.6</v>
      </c>
      <c r="BR120" s="31">
        <f t="shared" si="48"/>
        <v>1.6</v>
      </c>
      <c r="BS120" s="31">
        <f t="shared" si="49"/>
        <v>0</v>
      </c>
    </row>
    <row r="121" spans="1:71" ht="14.25" customHeight="1" x14ac:dyDescent="0.25">
      <c r="A121" s="8">
        <f>--((B121+Data_2018!B121)=2)</f>
        <v>1</v>
      </c>
      <c r="B121" s="8">
        <f t="shared" si="35"/>
        <v>1</v>
      </c>
      <c r="C121" t="s">
        <v>254</v>
      </c>
      <c r="D121">
        <v>1</v>
      </c>
      <c r="E121" t="s">
        <v>741</v>
      </c>
      <c r="F121" s="31">
        <f t="shared" si="36"/>
        <v>1</v>
      </c>
      <c r="G121" s="31">
        <v>0</v>
      </c>
      <c r="H121" s="31" t="s">
        <v>34</v>
      </c>
      <c r="I121" s="31">
        <v>9.9</v>
      </c>
      <c r="J121" s="31">
        <v>8.1</v>
      </c>
      <c r="K121" s="31">
        <v>-21.7</v>
      </c>
      <c r="L121" s="31">
        <v>-10.199999999999999</v>
      </c>
      <c r="M121" s="31">
        <v>0.8</v>
      </c>
      <c r="N121" s="31">
        <v>0.3</v>
      </c>
      <c r="O121" s="31">
        <v>32</v>
      </c>
      <c r="P121" s="31">
        <v>68</v>
      </c>
      <c r="Q121" s="31">
        <v>24</v>
      </c>
      <c r="R121" s="31">
        <v>76</v>
      </c>
      <c r="S121" s="31">
        <v>20</v>
      </c>
      <c r="T121" s="31">
        <v>80</v>
      </c>
      <c r="U121" s="31">
        <v>26</v>
      </c>
      <c r="V121" s="31">
        <v>74</v>
      </c>
      <c r="W121" t="s">
        <v>255</v>
      </c>
      <c r="Y121" t="s">
        <v>24</v>
      </c>
      <c r="Z121" t="s">
        <v>254</v>
      </c>
      <c r="AA121" t="b">
        <v>0</v>
      </c>
      <c r="AK121">
        <f t="shared" si="25"/>
        <v>8.1</v>
      </c>
      <c r="AL121">
        <f t="shared" si="37"/>
        <v>8.1001209999999997</v>
      </c>
      <c r="AM121">
        <f t="shared" si="26"/>
        <v>11.700298</v>
      </c>
      <c r="AN121" t="str">
        <f t="shared" si="27"/>
        <v>South Kesteven District Council</v>
      </c>
      <c r="AO121">
        <f t="shared" si="28"/>
        <v>11.7</v>
      </c>
      <c r="AQ121">
        <f>SUM($AU$2:AU121)</f>
        <v>120</v>
      </c>
      <c r="AR121" t="str">
        <f t="shared" si="38"/>
        <v>South Kesteven District Council</v>
      </c>
      <c r="AS121">
        <f t="shared" si="29"/>
        <v>11.7</v>
      </c>
      <c r="AT121">
        <f t="shared" si="30"/>
        <v>0</v>
      </c>
      <c r="AU121">
        <f t="shared" si="31"/>
        <v>1</v>
      </c>
      <c r="AX121" t="str">
        <f t="shared" si="32"/>
        <v>South Kesteven District Council</v>
      </c>
      <c r="AY121">
        <f t="shared" si="33"/>
        <v>11.7</v>
      </c>
      <c r="AZ121">
        <f t="shared" si="34"/>
        <v>0</v>
      </c>
      <c r="BB121" t="str">
        <f t="shared" si="39"/>
        <v>South Kesteven District Council</v>
      </c>
      <c r="BC121">
        <f t="shared" si="40"/>
        <v>11.7</v>
      </c>
      <c r="BD121" s="31">
        <f>IFERROR(BC121-VLOOKUP(BB121,Data_2018!$C$2:$V$394,$AE$1+6,FALSE),"")</f>
        <v>-8.3000000000000007</v>
      </c>
      <c r="BE121" s="43" t="str">
        <f t="shared" si="41"/>
        <v>i</v>
      </c>
      <c r="BL121" s="31" t="str">
        <f t="shared" si="42"/>
        <v>South Kesteven District Council</v>
      </c>
      <c r="BM121" s="31">
        <f t="shared" si="43"/>
        <v>-8.3000000000000007</v>
      </c>
      <c r="BN121" s="31">
        <f t="shared" si="44"/>
        <v>-8.2999879000000014</v>
      </c>
      <c r="BO121" s="31">
        <f t="shared" si="45"/>
        <v>1.6000062000000015</v>
      </c>
      <c r="BP121" s="31" t="str">
        <f t="shared" si="46"/>
        <v>West Berkshire Council</v>
      </c>
      <c r="BQ121" s="31">
        <f t="shared" si="47"/>
        <v>1.6000000000000014</v>
      </c>
      <c r="BR121" s="31">
        <f t="shared" si="48"/>
        <v>1.6000000000000014</v>
      </c>
      <c r="BS121" s="31">
        <f t="shared" si="49"/>
        <v>0</v>
      </c>
    </row>
    <row r="122" spans="1:71" ht="14.25" customHeight="1" x14ac:dyDescent="0.25">
      <c r="A122" s="8">
        <f>--((B122+Data_2018!B122)=2)</f>
        <v>1</v>
      </c>
      <c r="B122" s="8">
        <f t="shared" si="35"/>
        <v>1</v>
      </c>
      <c r="C122" t="s">
        <v>256</v>
      </c>
      <c r="D122">
        <v>1</v>
      </c>
      <c r="E122" t="s">
        <v>740</v>
      </c>
      <c r="F122" s="31">
        <f t="shared" si="36"/>
        <v>1</v>
      </c>
      <c r="G122" s="31">
        <v>0</v>
      </c>
      <c r="H122" s="31" t="s">
        <v>46</v>
      </c>
      <c r="I122" s="31">
        <v>7.1</v>
      </c>
      <c r="J122" s="31">
        <v>8.8000000000000007</v>
      </c>
      <c r="K122" s="31">
        <v>0</v>
      </c>
      <c r="L122" s="31">
        <v>0</v>
      </c>
      <c r="M122" s="31">
        <v>0</v>
      </c>
      <c r="N122" s="31">
        <v>0</v>
      </c>
      <c r="O122" s="31">
        <v>69.900000000000006</v>
      </c>
      <c r="P122" s="31">
        <v>30.1</v>
      </c>
      <c r="Q122" s="31">
        <v>91</v>
      </c>
      <c r="R122" s="31">
        <v>9</v>
      </c>
      <c r="S122" s="31">
        <v>91.5</v>
      </c>
      <c r="T122" s="31">
        <v>8.5</v>
      </c>
      <c r="U122" s="31">
        <v>87</v>
      </c>
      <c r="V122" s="31">
        <v>13</v>
      </c>
      <c r="W122" t="s">
        <v>257</v>
      </c>
      <c r="Y122" t="s">
        <v>25</v>
      </c>
      <c r="Z122" t="s">
        <v>256</v>
      </c>
      <c r="AA122" t="b">
        <v>0</v>
      </c>
      <c r="AK122">
        <f t="shared" si="25"/>
        <v>8.8000000000000007</v>
      </c>
      <c r="AL122">
        <f t="shared" si="37"/>
        <v>8.800122</v>
      </c>
      <c r="AM122">
        <f t="shared" si="26"/>
        <v>11.700189999999999</v>
      </c>
      <c r="AN122" t="str">
        <f t="shared" si="27"/>
        <v>London Borough of Bromley Council</v>
      </c>
      <c r="AO122">
        <f t="shared" si="28"/>
        <v>11.7</v>
      </c>
      <c r="AQ122">
        <f>SUM($AU$2:AU122)</f>
        <v>121</v>
      </c>
      <c r="AR122" t="str">
        <f t="shared" si="38"/>
        <v>London Borough of Bromley Council</v>
      </c>
      <c r="AS122">
        <f t="shared" si="29"/>
        <v>11.7</v>
      </c>
      <c r="AT122">
        <f t="shared" si="30"/>
        <v>0</v>
      </c>
      <c r="AU122">
        <f t="shared" si="31"/>
        <v>1</v>
      </c>
      <c r="AX122" t="str">
        <f t="shared" si="32"/>
        <v>London Borough of Bromley Council</v>
      </c>
      <c r="AY122">
        <f t="shared" si="33"/>
        <v>11.7</v>
      </c>
      <c r="AZ122">
        <f t="shared" si="34"/>
        <v>0</v>
      </c>
      <c r="BB122" t="str">
        <f t="shared" si="39"/>
        <v>London Borough of Bromley Council</v>
      </c>
      <c r="BC122">
        <f t="shared" si="40"/>
        <v>11.7</v>
      </c>
      <c r="BD122" s="31">
        <f>IFERROR(BC122-VLOOKUP(BB122,Data_2018!$C$2:$V$394,$AE$1+6,FALSE),"")</f>
        <v>0</v>
      </c>
      <c r="BE122" s="43" t="str">
        <f t="shared" si="41"/>
        <v/>
      </c>
      <c r="BL122" s="31" t="str">
        <f t="shared" si="42"/>
        <v>London Borough of Bromley Council</v>
      </c>
      <c r="BM122" s="31">
        <f t="shared" si="43"/>
        <v>0</v>
      </c>
      <c r="BN122" s="31">
        <f t="shared" si="44"/>
        <v>1.22E-5</v>
      </c>
      <c r="BO122" s="31">
        <f t="shared" si="45"/>
        <v>1.5000362</v>
      </c>
      <c r="BP122" s="31" t="str">
        <f t="shared" si="46"/>
        <v>Wyre Forest District Council</v>
      </c>
      <c r="BQ122" s="31">
        <f t="shared" si="47"/>
        <v>1.5</v>
      </c>
      <c r="BR122" s="31">
        <f t="shared" si="48"/>
        <v>1.5</v>
      </c>
      <c r="BS122" s="31">
        <f t="shared" si="49"/>
        <v>0</v>
      </c>
    </row>
    <row r="123" spans="1:71" ht="14.25" customHeight="1" x14ac:dyDescent="0.25">
      <c r="A123" s="8">
        <f>--((B123+Data_2018!B123)=2)</f>
        <v>1</v>
      </c>
      <c r="B123" s="8">
        <f t="shared" si="35"/>
        <v>1</v>
      </c>
      <c r="C123" t="s">
        <v>258</v>
      </c>
      <c r="D123">
        <v>1</v>
      </c>
      <c r="E123" t="s">
        <v>739</v>
      </c>
      <c r="F123" s="31">
        <f t="shared" si="36"/>
        <v>1</v>
      </c>
      <c r="G123" s="31">
        <v>0</v>
      </c>
      <c r="H123" s="31" t="s">
        <v>43</v>
      </c>
      <c r="I123" s="31">
        <v>14.3</v>
      </c>
      <c r="J123" s="31">
        <v>24.4</v>
      </c>
      <c r="K123" s="31">
        <v>40.799999999999997</v>
      </c>
      <c r="L123" s="31">
        <v>75</v>
      </c>
      <c r="M123" s="31">
        <v>6.3</v>
      </c>
      <c r="N123" s="31">
        <v>0.8</v>
      </c>
      <c r="O123" s="31">
        <v>39</v>
      </c>
      <c r="P123" s="31">
        <v>61</v>
      </c>
      <c r="Q123" s="31">
        <v>46.1</v>
      </c>
      <c r="R123" s="31">
        <v>53.9</v>
      </c>
      <c r="S123" s="31">
        <v>60.8</v>
      </c>
      <c r="T123" s="31">
        <v>39.200000000000003</v>
      </c>
      <c r="U123" s="31">
        <v>74.3</v>
      </c>
      <c r="V123" s="31">
        <v>25.7</v>
      </c>
      <c r="W123" t="s">
        <v>259</v>
      </c>
      <c r="Y123" t="s">
        <v>25</v>
      </c>
      <c r="Z123" t="s">
        <v>258</v>
      </c>
      <c r="AA123" t="b">
        <v>0</v>
      </c>
      <c r="AK123">
        <f t="shared" si="25"/>
        <v>24.4</v>
      </c>
      <c r="AL123">
        <f t="shared" si="37"/>
        <v>24.400122999999997</v>
      </c>
      <c r="AM123">
        <f t="shared" si="26"/>
        <v>11.700165</v>
      </c>
      <c r="AN123" t="str">
        <f t="shared" si="27"/>
        <v>Kent County Council</v>
      </c>
      <c r="AO123">
        <f t="shared" si="28"/>
        <v>11.7</v>
      </c>
      <c r="AQ123">
        <f>SUM($AU$2:AU123)</f>
        <v>122</v>
      </c>
      <c r="AR123" t="str">
        <f t="shared" si="38"/>
        <v>Kent County Council</v>
      </c>
      <c r="AS123">
        <f t="shared" si="29"/>
        <v>11.7</v>
      </c>
      <c r="AT123">
        <f t="shared" si="30"/>
        <v>0</v>
      </c>
      <c r="AU123">
        <f t="shared" si="31"/>
        <v>1</v>
      </c>
      <c r="AX123" t="str">
        <f t="shared" si="32"/>
        <v>Kent County Council</v>
      </c>
      <c r="AY123">
        <f t="shared" si="33"/>
        <v>11.7</v>
      </c>
      <c r="AZ123">
        <f t="shared" si="34"/>
        <v>0</v>
      </c>
      <c r="BB123" t="str">
        <f t="shared" si="39"/>
        <v>Kent County Council</v>
      </c>
      <c r="BC123">
        <f t="shared" si="40"/>
        <v>11.7</v>
      </c>
      <c r="BD123" s="31">
        <f>IFERROR(BC123-VLOOKUP(BB123,Data_2018!$C$2:$V$394,$AE$1+6,FALSE),"")</f>
        <v>-6.5</v>
      </c>
      <c r="BE123" s="43" t="str">
        <f t="shared" si="41"/>
        <v>i</v>
      </c>
      <c r="BL123" s="31" t="str">
        <f t="shared" si="42"/>
        <v>Kent County Council</v>
      </c>
      <c r="BM123" s="31">
        <f t="shared" si="43"/>
        <v>-6.5</v>
      </c>
      <c r="BN123" s="31">
        <f t="shared" si="44"/>
        <v>-6.4999877000000001</v>
      </c>
      <c r="BO123" s="31">
        <f t="shared" si="45"/>
        <v>1.5000199000000001</v>
      </c>
      <c r="BP123" s="31" t="str">
        <f t="shared" si="46"/>
        <v>Southampton City Council</v>
      </c>
      <c r="BQ123" s="31">
        <f t="shared" si="47"/>
        <v>1.5</v>
      </c>
      <c r="BR123" s="31">
        <f t="shared" si="48"/>
        <v>1.5</v>
      </c>
      <c r="BS123" s="31">
        <f t="shared" si="49"/>
        <v>0</v>
      </c>
    </row>
    <row r="124" spans="1:71" ht="14.25" customHeight="1" x14ac:dyDescent="0.25">
      <c r="A124" s="8">
        <f>--((B124+Data_2018!B124)=2)</f>
        <v>1</v>
      </c>
      <c r="B124" s="8">
        <f t="shared" si="35"/>
        <v>1</v>
      </c>
      <c r="C124" t="s">
        <v>260</v>
      </c>
      <c r="D124">
        <v>1</v>
      </c>
      <c r="E124" t="s">
        <v>736</v>
      </c>
      <c r="F124" s="31">
        <f t="shared" si="36"/>
        <v>1</v>
      </c>
      <c r="G124" s="31">
        <v>0</v>
      </c>
      <c r="H124" s="31" t="s">
        <v>34</v>
      </c>
      <c r="I124" s="31">
        <v>-2.2999999999999998</v>
      </c>
      <c r="J124" s="31">
        <v>-11.1</v>
      </c>
      <c r="K124" s="31">
        <v>0</v>
      </c>
      <c r="L124" s="31">
        <v>0</v>
      </c>
      <c r="M124" s="31">
        <v>0</v>
      </c>
      <c r="N124" s="31">
        <v>0</v>
      </c>
      <c r="O124" s="31">
        <v>74.400000000000006</v>
      </c>
      <c r="P124" s="31">
        <v>25.6</v>
      </c>
      <c r="Q124" s="31">
        <v>54.5</v>
      </c>
      <c r="R124" s="31">
        <v>45.5</v>
      </c>
      <c r="S124" s="31">
        <v>38.700000000000003</v>
      </c>
      <c r="T124" s="31">
        <v>61.3</v>
      </c>
      <c r="U124" s="31">
        <v>54.8</v>
      </c>
      <c r="V124" s="31">
        <v>45.2</v>
      </c>
      <c r="Y124" t="s">
        <v>22</v>
      </c>
      <c r="Z124" t="s">
        <v>260</v>
      </c>
      <c r="AA124" t="b">
        <v>0</v>
      </c>
      <c r="AK124">
        <f t="shared" si="25"/>
        <v>-11.1</v>
      </c>
      <c r="AL124">
        <f t="shared" si="37"/>
        <v>-11.099876</v>
      </c>
      <c r="AM124">
        <f t="shared" si="26"/>
        <v>11.700132</v>
      </c>
      <c r="AN124" t="str">
        <f t="shared" si="27"/>
        <v>Gloucestershire Constabulary</v>
      </c>
      <c r="AO124">
        <f t="shared" si="28"/>
        <v>11.7</v>
      </c>
      <c r="AQ124">
        <f>SUM($AU$2:AU124)</f>
        <v>123</v>
      </c>
      <c r="AR124" t="str">
        <f t="shared" si="38"/>
        <v>Gloucestershire Constabulary</v>
      </c>
      <c r="AS124">
        <f t="shared" si="29"/>
        <v>11.7</v>
      </c>
      <c r="AT124">
        <f t="shared" si="30"/>
        <v>0</v>
      </c>
      <c r="AU124">
        <f t="shared" si="31"/>
        <v>1</v>
      </c>
      <c r="AX124" t="str">
        <f t="shared" si="32"/>
        <v>Gloucestershire Constabulary</v>
      </c>
      <c r="AY124">
        <f t="shared" si="33"/>
        <v>11.7</v>
      </c>
      <c r="AZ124">
        <f t="shared" si="34"/>
        <v>0</v>
      </c>
      <c r="BB124" t="str">
        <f t="shared" si="39"/>
        <v>Gloucestershire Constabulary</v>
      </c>
      <c r="BC124">
        <f t="shared" si="40"/>
        <v>11.7</v>
      </c>
      <c r="BD124" s="31">
        <f>IFERROR(BC124-VLOOKUP(BB124,Data_2018!$C$2:$V$394,$AE$1+6,FALSE),"")</f>
        <v>2.5999999999999996</v>
      </c>
      <c r="BE124" s="43" t="str">
        <f t="shared" si="41"/>
        <v>h</v>
      </c>
      <c r="BL124" s="31" t="str">
        <f t="shared" si="42"/>
        <v>Gloucestershire Constabulary</v>
      </c>
      <c r="BM124" s="31">
        <f t="shared" si="43"/>
        <v>2.5999999999999996</v>
      </c>
      <c r="BN124" s="31">
        <f t="shared" si="44"/>
        <v>2.6000123999999998</v>
      </c>
      <c r="BO124" s="31">
        <f t="shared" si="45"/>
        <v>1.4000321999999994</v>
      </c>
      <c r="BP124" s="31" t="str">
        <f t="shared" si="46"/>
        <v>Kings Lynn &amp; West Norfolk Borough Council</v>
      </c>
      <c r="BQ124" s="31">
        <f t="shared" si="47"/>
        <v>1.3999999999999995</v>
      </c>
      <c r="BR124" s="31">
        <f t="shared" si="48"/>
        <v>1.3999999999999995</v>
      </c>
      <c r="BS124" s="31">
        <f t="shared" si="49"/>
        <v>0</v>
      </c>
    </row>
    <row r="125" spans="1:71" ht="14.25" customHeight="1" x14ac:dyDescent="0.25">
      <c r="A125" s="8">
        <f>--((B125+Data_2018!B125)=2)</f>
        <v>1</v>
      </c>
      <c r="B125" s="8">
        <f t="shared" si="35"/>
        <v>1</v>
      </c>
      <c r="C125" t="s">
        <v>261</v>
      </c>
      <c r="D125">
        <v>1</v>
      </c>
      <c r="E125" t="s">
        <v>736</v>
      </c>
      <c r="F125" s="31">
        <f t="shared" si="36"/>
        <v>1</v>
      </c>
      <c r="G125" s="31">
        <v>0</v>
      </c>
      <c r="H125" s="31" t="s">
        <v>34</v>
      </c>
      <c r="I125" s="31">
        <v>-2.8</v>
      </c>
      <c r="J125" s="31">
        <v>-11.4</v>
      </c>
      <c r="K125" s="31">
        <v>0</v>
      </c>
      <c r="L125" s="31">
        <v>0</v>
      </c>
      <c r="M125" s="31">
        <v>0</v>
      </c>
      <c r="N125" s="31">
        <v>0</v>
      </c>
      <c r="O125" s="31">
        <v>69.900000000000006</v>
      </c>
      <c r="P125" s="31">
        <v>30.1</v>
      </c>
      <c r="Q125" s="31">
        <v>48.1</v>
      </c>
      <c r="R125" s="31">
        <v>51.9</v>
      </c>
      <c r="S125" s="31">
        <v>45.2</v>
      </c>
      <c r="T125" s="31">
        <v>54.8</v>
      </c>
      <c r="U125" s="31">
        <v>51.5</v>
      </c>
      <c r="V125" s="31">
        <v>48.5</v>
      </c>
      <c r="W125" t="s">
        <v>262</v>
      </c>
      <c r="Y125" t="s">
        <v>23</v>
      </c>
      <c r="Z125" t="s">
        <v>261</v>
      </c>
      <c r="AA125" t="b">
        <v>0</v>
      </c>
      <c r="AK125">
        <f t="shared" si="25"/>
        <v>-11.4</v>
      </c>
      <c r="AL125">
        <f t="shared" si="37"/>
        <v>-11.399875</v>
      </c>
      <c r="AM125">
        <f t="shared" si="26"/>
        <v>11.500363999999999</v>
      </c>
      <c r="AN125" t="str">
        <f t="shared" si="27"/>
        <v>Waverley Borough Council</v>
      </c>
      <c r="AO125">
        <f t="shared" si="28"/>
        <v>11.5</v>
      </c>
      <c r="AQ125">
        <f>SUM($AU$2:AU125)</f>
        <v>124</v>
      </c>
      <c r="AR125" t="str">
        <f t="shared" si="38"/>
        <v>Waverley Borough Council</v>
      </c>
      <c r="AS125">
        <f t="shared" si="29"/>
        <v>11.5</v>
      </c>
      <c r="AT125">
        <f t="shared" si="30"/>
        <v>0</v>
      </c>
      <c r="AU125">
        <f t="shared" si="31"/>
        <v>1</v>
      </c>
      <c r="AX125" t="str">
        <f t="shared" si="32"/>
        <v>Waverley Borough Council</v>
      </c>
      <c r="AY125">
        <f t="shared" si="33"/>
        <v>11.5</v>
      </c>
      <c r="AZ125">
        <f t="shared" si="34"/>
        <v>0</v>
      </c>
      <c r="BB125" t="str">
        <f t="shared" si="39"/>
        <v>Waverley Borough Council</v>
      </c>
      <c r="BC125">
        <f t="shared" si="40"/>
        <v>11.5</v>
      </c>
      <c r="BD125" s="31">
        <f>IFERROR(BC125-VLOOKUP(BB125,Data_2018!$C$2:$V$394,$AE$1+6,FALSE),"")</f>
        <v>-2.0999999999999996</v>
      </c>
      <c r="BE125" s="43" t="str">
        <f t="shared" si="41"/>
        <v>i</v>
      </c>
      <c r="BL125" s="31" t="str">
        <f t="shared" si="42"/>
        <v>Waverley Borough Council</v>
      </c>
      <c r="BM125" s="31">
        <f t="shared" si="43"/>
        <v>-2.0999999999999996</v>
      </c>
      <c r="BN125" s="31">
        <f t="shared" si="44"/>
        <v>-2.0999874999999997</v>
      </c>
      <c r="BO125" s="31">
        <f t="shared" si="45"/>
        <v>1.4000029999999986</v>
      </c>
      <c r="BP125" s="31" t="str">
        <f t="shared" si="46"/>
        <v>North Yorkshire Police</v>
      </c>
      <c r="BQ125" s="31">
        <f t="shared" si="47"/>
        <v>1.3999999999999986</v>
      </c>
      <c r="BR125" s="31">
        <f t="shared" si="48"/>
        <v>1.3999999999999986</v>
      </c>
      <c r="BS125" s="31">
        <f t="shared" si="49"/>
        <v>0</v>
      </c>
    </row>
    <row r="126" spans="1:71" ht="14.25" customHeight="1" x14ac:dyDescent="0.25">
      <c r="A126" s="8">
        <f>--((B126+Data_2018!B126)=2)</f>
        <v>1</v>
      </c>
      <c r="B126" s="8">
        <f t="shared" si="35"/>
        <v>1</v>
      </c>
      <c r="C126" t="s">
        <v>263</v>
      </c>
      <c r="D126">
        <v>1</v>
      </c>
      <c r="E126" t="s">
        <v>736</v>
      </c>
      <c r="F126" s="31">
        <f t="shared" si="36"/>
        <v>1</v>
      </c>
      <c r="G126" s="31">
        <v>0</v>
      </c>
      <c r="H126" s="31" t="s">
        <v>34</v>
      </c>
      <c r="I126" s="31">
        <v>10.9</v>
      </c>
      <c r="J126" s="31">
        <v>-9</v>
      </c>
      <c r="K126" s="31">
        <v>0</v>
      </c>
      <c r="L126" s="31">
        <v>0</v>
      </c>
      <c r="M126" s="31">
        <v>0</v>
      </c>
      <c r="N126" s="31">
        <v>0</v>
      </c>
      <c r="O126" s="31">
        <v>55</v>
      </c>
      <c r="P126" s="31">
        <v>45</v>
      </c>
      <c r="Q126" s="31">
        <v>33</v>
      </c>
      <c r="R126" s="31">
        <v>67</v>
      </c>
      <c r="S126" s="31">
        <v>23</v>
      </c>
      <c r="T126" s="31">
        <v>77</v>
      </c>
      <c r="U126" s="31">
        <v>51</v>
      </c>
      <c r="V126" s="31">
        <v>49</v>
      </c>
      <c r="W126" t="s">
        <v>264</v>
      </c>
      <c r="Y126" t="s">
        <v>22</v>
      </c>
      <c r="Z126" t="s">
        <v>263</v>
      </c>
      <c r="AA126" t="b">
        <v>0</v>
      </c>
      <c r="AK126">
        <f t="shared" si="25"/>
        <v>-9</v>
      </c>
      <c r="AL126">
        <f t="shared" si="37"/>
        <v>-8.9998740000000002</v>
      </c>
      <c r="AM126">
        <f t="shared" si="26"/>
        <v>11.300049000000001</v>
      </c>
      <c r="AN126" t="str">
        <f t="shared" si="27"/>
        <v>Cambridgeshire Fire &amp; Rescue Service</v>
      </c>
      <c r="AO126">
        <f t="shared" si="28"/>
        <v>11.3</v>
      </c>
      <c r="AQ126">
        <f>SUM($AU$2:AU126)</f>
        <v>125</v>
      </c>
      <c r="AR126" t="str">
        <f t="shared" si="38"/>
        <v>Cambridgeshire Fire &amp; Rescue Service</v>
      </c>
      <c r="AS126">
        <f t="shared" si="29"/>
        <v>11.3</v>
      </c>
      <c r="AT126">
        <f t="shared" si="30"/>
        <v>0</v>
      </c>
      <c r="AU126">
        <f t="shared" si="31"/>
        <v>1</v>
      </c>
      <c r="AX126" t="str">
        <f t="shared" si="32"/>
        <v>Cambridgeshire Fire &amp; Rescue Service</v>
      </c>
      <c r="AY126">
        <f t="shared" si="33"/>
        <v>11.3</v>
      </c>
      <c r="AZ126">
        <f t="shared" si="34"/>
        <v>0</v>
      </c>
      <c r="BB126" t="str">
        <f t="shared" si="39"/>
        <v>Cambridgeshire Fire &amp; Rescue Service</v>
      </c>
      <c r="BC126">
        <f t="shared" si="40"/>
        <v>11.3</v>
      </c>
      <c r="BD126" s="31">
        <f>IFERROR(BC126-VLOOKUP(BB126,Data_2018!$C$2:$V$394,$AE$1+6,FALSE),"")</f>
        <v>-2.5999999999999996</v>
      </c>
      <c r="BE126" s="43" t="str">
        <f t="shared" si="41"/>
        <v>i</v>
      </c>
      <c r="BL126" s="31" t="str">
        <f t="shared" si="42"/>
        <v>Cambridgeshire Fire &amp; Rescue Service</v>
      </c>
      <c r="BM126" s="31">
        <f t="shared" si="43"/>
        <v>-2.5999999999999996</v>
      </c>
      <c r="BN126" s="31">
        <f t="shared" si="44"/>
        <v>-2.5999873999999998</v>
      </c>
      <c r="BO126" s="31">
        <f t="shared" si="45"/>
        <v>1.300012699999999</v>
      </c>
      <c r="BP126" s="31" t="str">
        <f t="shared" si="46"/>
        <v>Mid Sussex District Council</v>
      </c>
      <c r="BQ126" s="31">
        <f t="shared" si="47"/>
        <v>1.2999999999999989</v>
      </c>
      <c r="BR126" s="31">
        <f t="shared" si="48"/>
        <v>1.2999999999999989</v>
      </c>
      <c r="BS126" s="31">
        <f t="shared" si="49"/>
        <v>0</v>
      </c>
    </row>
    <row r="127" spans="1:71" ht="14.25" customHeight="1" x14ac:dyDescent="0.25">
      <c r="A127" s="8">
        <f>--((B127+Data_2018!B127)=2)</f>
        <v>1</v>
      </c>
      <c r="B127" s="8">
        <f t="shared" si="35"/>
        <v>1</v>
      </c>
      <c r="C127" t="s">
        <v>265</v>
      </c>
      <c r="D127">
        <v>1</v>
      </c>
      <c r="E127" t="s">
        <v>736</v>
      </c>
      <c r="F127" s="31">
        <f t="shared" si="36"/>
        <v>1</v>
      </c>
      <c r="G127" s="31">
        <v>0</v>
      </c>
      <c r="H127" s="31">
        <v>1</v>
      </c>
      <c r="I127" s="31">
        <v>-0.5</v>
      </c>
      <c r="J127" s="31">
        <v>0</v>
      </c>
      <c r="K127" s="31">
        <v>12.8</v>
      </c>
      <c r="L127" s="31">
        <v>0</v>
      </c>
      <c r="M127" s="31">
        <v>31.2</v>
      </c>
      <c r="N127" s="31">
        <v>30.1</v>
      </c>
      <c r="O127" s="31">
        <v>60</v>
      </c>
      <c r="P127" s="31">
        <v>40</v>
      </c>
      <c r="Q127" s="31">
        <v>46.8</v>
      </c>
      <c r="R127" s="31">
        <v>53.2</v>
      </c>
      <c r="S127" s="31">
        <v>47.4</v>
      </c>
      <c r="T127" s="31">
        <v>52.6</v>
      </c>
      <c r="U127" s="31">
        <v>48.8</v>
      </c>
      <c r="V127" s="31">
        <v>51.2</v>
      </c>
      <c r="W127" t="s">
        <v>266</v>
      </c>
      <c r="Y127" t="s">
        <v>29</v>
      </c>
      <c r="Z127" t="s">
        <v>265</v>
      </c>
      <c r="AA127" t="b">
        <v>0</v>
      </c>
      <c r="AK127">
        <f t="shared" si="25"/>
        <v>0</v>
      </c>
      <c r="AL127">
        <f t="shared" si="37"/>
        <v>1.27E-4</v>
      </c>
      <c r="AM127">
        <f t="shared" si="26"/>
        <v>11.200215</v>
      </c>
      <c r="AN127" t="str">
        <f t="shared" si="27"/>
        <v>Mid Sussex District Council</v>
      </c>
      <c r="AO127">
        <f t="shared" si="28"/>
        <v>11.2</v>
      </c>
      <c r="AQ127">
        <f>SUM($AU$2:AU127)</f>
        <v>126</v>
      </c>
      <c r="AR127" t="str">
        <f t="shared" si="38"/>
        <v>Mid Sussex District Council</v>
      </c>
      <c r="AS127">
        <f t="shared" si="29"/>
        <v>11.2</v>
      </c>
      <c r="AT127">
        <f t="shared" si="30"/>
        <v>0</v>
      </c>
      <c r="AU127">
        <f t="shared" si="31"/>
        <v>1</v>
      </c>
      <c r="AX127" t="str">
        <f t="shared" si="32"/>
        <v>Mid Sussex District Council</v>
      </c>
      <c r="AY127">
        <f t="shared" si="33"/>
        <v>11.2</v>
      </c>
      <c r="AZ127">
        <f t="shared" si="34"/>
        <v>0</v>
      </c>
      <c r="BB127" t="str">
        <f t="shared" si="39"/>
        <v>Mid Sussex District Council</v>
      </c>
      <c r="BC127">
        <f t="shared" si="40"/>
        <v>11.2</v>
      </c>
      <c r="BD127" s="31">
        <f>IFERROR(BC127-VLOOKUP(BB127,Data_2018!$C$2:$V$394,$AE$1+6,FALSE),"")</f>
        <v>1.2999999999999989</v>
      </c>
      <c r="BE127" s="43" t="str">
        <f t="shared" si="41"/>
        <v>h</v>
      </c>
      <c r="BL127" s="31" t="str">
        <f t="shared" si="42"/>
        <v>Mid Sussex District Council</v>
      </c>
      <c r="BM127" s="31">
        <f t="shared" si="43"/>
        <v>1.2999999999999989</v>
      </c>
      <c r="BN127" s="31">
        <f t="shared" si="44"/>
        <v>1.300012699999999</v>
      </c>
      <c r="BO127" s="31">
        <f t="shared" si="45"/>
        <v>1.3000099000000007</v>
      </c>
      <c r="BP127" s="31" t="str">
        <f t="shared" si="46"/>
        <v>North Somerset Council</v>
      </c>
      <c r="BQ127" s="31">
        <f t="shared" si="47"/>
        <v>1.3000000000000007</v>
      </c>
      <c r="BR127" s="31">
        <f t="shared" si="48"/>
        <v>1.3000000000000007</v>
      </c>
      <c r="BS127" s="31">
        <f t="shared" si="49"/>
        <v>0</v>
      </c>
    </row>
    <row r="128" spans="1:71" ht="14.25" customHeight="1" x14ac:dyDescent="0.25">
      <c r="A128" s="8">
        <f>--((B128+Data_2018!B128)=2)</f>
        <v>1</v>
      </c>
      <c r="B128" s="8">
        <f t="shared" si="35"/>
        <v>1</v>
      </c>
      <c r="C128" t="s">
        <v>267</v>
      </c>
      <c r="D128">
        <v>1</v>
      </c>
      <c r="E128" t="s">
        <v>736</v>
      </c>
      <c r="F128" s="31">
        <f t="shared" si="36"/>
        <v>1</v>
      </c>
      <c r="G128" s="31">
        <v>0</v>
      </c>
      <c r="H128" s="31" t="s">
        <v>34</v>
      </c>
      <c r="I128" s="31">
        <v>-1.3</v>
      </c>
      <c r="J128" s="31">
        <v>-15.9</v>
      </c>
      <c r="K128" s="31">
        <v>0</v>
      </c>
      <c r="L128" s="31">
        <v>0</v>
      </c>
      <c r="M128" s="31">
        <v>0</v>
      </c>
      <c r="N128" s="31">
        <v>0</v>
      </c>
      <c r="O128" s="31">
        <v>74.599999999999994</v>
      </c>
      <c r="P128" s="31">
        <v>25.4</v>
      </c>
      <c r="Q128" s="31">
        <v>66.099999999999994</v>
      </c>
      <c r="R128" s="31">
        <v>33.9</v>
      </c>
      <c r="S128" s="31">
        <v>57.1</v>
      </c>
      <c r="T128" s="31">
        <v>42.9</v>
      </c>
      <c r="U128" s="31">
        <v>69.400000000000006</v>
      </c>
      <c r="V128" s="31">
        <v>30.6</v>
      </c>
      <c r="W128" t="s">
        <v>268</v>
      </c>
      <c r="Y128" t="s">
        <v>23</v>
      </c>
      <c r="Z128" t="s">
        <v>267</v>
      </c>
      <c r="AA128" t="b">
        <v>0</v>
      </c>
      <c r="AK128">
        <f t="shared" si="25"/>
        <v>-15.9</v>
      </c>
      <c r="AL128">
        <f t="shared" si="37"/>
        <v>-15.899872</v>
      </c>
      <c r="AM128">
        <f t="shared" si="26"/>
        <v>11.100382</v>
      </c>
      <c r="AN128" t="str">
        <f t="shared" si="27"/>
        <v>Winchester City Council</v>
      </c>
      <c r="AO128">
        <f t="shared" si="28"/>
        <v>11.1</v>
      </c>
      <c r="AQ128">
        <f>SUM($AU$2:AU128)</f>
        <v>127</v>
      </c>
      <c r="AR128" t="str">
        <f t="shared" si="38"/>
        <v>Winchester City Council</v>
      </c>
      <c r="AS128">
        <f t="shared" si="29"/>
        <v>11.1</v>
      </c>
      <c r="AT128">
        <f t="shared" si="30"/>
        <v>0</v>
      </c>
      <c r="AU128">
        <f t="shared" si="31"/>
        <v>1</v>
      </c>
      <c r="AX128" t="str">
        <f t="shared" si="32"/>
        <v>Winchester City Council</v>
      </c>
      <c r="AY128">
        <f t="shared" si="33"/>
        <v>11.1</v>
      </c>
      <c r="AZ128">
        <f t="shared" si="34"/>
        <v>0</v>
      </c>
      <c r="BB128" t="str">
        <f t="shared" si="39"/>
        <v>Winchester City Council</v>
      </c>
      <c r="BC128">
        <f t="shared" si="40"/>
        <v>11.1</v>
      </c>
      <c r="BD128" s="31">
        <f>IFERROR(BC128-VLOOKUP(BB128,Data_2018!$C$2:$V$394,$AE$1+6,FALSE),"")</f>
        <v>3.8</v>
      </c>
      <c r="BE128" s="43" t="str">
        <f t="shared" si="41"/>
        <v>h</v>
      </c>
      <c r="BL128" s="31" t="str">
        <f t="shared" si="42"/>
        <v>Winchester City Council</v>
      </c>
      <c r="BM128" s="31">
        <f t="shared" si="43"/>
        <v>3.8</v>
      </c>
      <c r="BN128" s="31">
        <f t="shared" si="44"/>
        <v>3.8000127999999997</v>
      </c>
      <c r="BO128" s="31">
        <f t="shared" si="45"/>
        <v>1.2000301000000002</v>
      </c>
      <c r="BP128" s="31" t="str">
        <f t="shared" si="46"/>
        <v>North Lincolnshire Council</v>
      </c>
      <c r="BQ128" s="31">
        <f t="shared" si="47"/>
        <v>1.2000000000000002</v>
      </c>
      <c r="BR128" s="31">
        <f t="shared" si="48"/>
        <v>1.2000000000000002</v>
      </c>
      <c r="BS128" s="31">
        <f t="shared" si="49"/>
        <v>0</v>
      </c>
    </row>
    <row r="129" spans="1:71" ht="14.25" customHeight="1" x14ac:dyDescent="0.25">
      <c r="A129" s="8">
        <f>--((B129+Data_2018!B129)=2)</f>
        <v>1</v>
      </c>
      <c r="B129" s="8">
        <f t="shared" si="35"/>
        <v>1</v>
      </c>
      <c r="C129" t="s">
        <v>269</v>
      </c>
      <c r="D129">
        <v>1</v>
      </c>
      <c r="E129" t="s">
        <v>737</v>
      </c>
      <c r="F129" s="31">
        <f t="shared" si="36"/>
        <v>1</v>
      </c>
      <c r="G129" s="31">
        <v>0</v>
      </c>
      <c r="H129" s="31" t="s">
        <v>34</v>
      </c>
      <c r="I129" s="31">
        <v>9.6999999999999993</v>
      </c>
      <c r="J129" s="31">
        <v>12.1</v>
      </c>
      <c r="K129" s="31">
        <v>0</v>
      </c>
      <c r="L129" s="31">
        <v>0</v>
      </c>
      <c r="M129" s="31">
        <v>0</v>
      </c>
      <c r="N129" s="31">
        <v>0</v>
      </c>
      <c r="O129" s="31">
        <v>18.399999999999999</v>
      </c>
      <c r="P129" s="31">
        <v>81.599999999999994</v>
      </c>
      <c r="Q129" s="31">
        <v>38.4</v>
      </c>
      <c r="R129" s="31">
        <v>61.6</v>
      </c>
      <c r="S129" s="31">
        <v>34.9</v>
      </c>
      <c r="T129" s="31">
        <v>65.099999999999994</v>
      </c>
      <c r="U129" s="31">
        <v>44.9</v>
      </c>
      <c r="V129" s="31">
        <v>55.1</v>
      </c>
      <c r="Y129" t="s">
        <v>25</v>
      </c>
      <c r="Z129" t="s">
        <v>269</v>
      </c>
      <c r="AA129" t="b">
        <v>0</v>
      </c>
      <c r="AK129">
        <f t="shared" si="25"/>
        <v>12.1</v>
      </c>
      <c r="AL129">
        <f t="shared" si="37"/>
        <v>12.100128999999999</v>
      </c>
      <c r="AM129">
        <f t="shared" si="26"/>
        <v>11.100234</v>
      </c>
      <c r="AN129" t="str">
        <f t="shared" si="27"/>
        <v>North Wales Fire and Rescue Service</v>
      </c>
      <c r="AO129">
        <f t="shared" si="28"/>
        <v>11.1</v>
      </c>
      <c r="AQ129">
        <f>SUM($AU$2:AU129)</f>
        <v>128</v>
      </c>
      <c r="AR129" t="str">
        <f t="shared" si="38"/>
        <v>North Wales Fire and Rescue Service</v>
      </c>
      <c r="AS129">
        <f t="shared" si="29"/>
        <v>11.1</v>
      </c>
      <c r="AT129">
        <f t="shared" si="30"/>
        <v>0</v>
      </c>
      <c r="AU129">
        <f t="shared" si="31"/>
        <v>1</v>
      </c>
      <c r="AX129" t="str">
        <f t="shared" si="32"/>
        <v>North Wales Fire and Rescue Service</v>
      </c>
      <c r="AY129">
        <f t="shared" si="33"/>
        <v>11.1</v>
      </c>
      <c r="AZ129">
        <f t="shared" si="34"/>
        <v>0</v>
      </c>
      <c r="BB129" t="str">
        <f t="shared" si="39"/>
        <v>North Wales Fire and Rescue Service</v>
      </c>
      <c r="BC129">
        <f t="shared" si="40"/>
        <v>11.1</v>
      </c>
      <c r="BD129" s="31">
        <f>IFERROR(BC129-VLOOKUP(BB129,Data_2018!$C$2:$V$394,$AE$1+6,FALSE),"")</f>
        <v>1.1999999999999993</v>
      </c>
      <c r="BE129" s="43" t="str">
        <f t="shared" si="41"/>
        <v>h</v>
      </c>
      <c r="BL129" s="31" t="str">
        <f t="shared" si="42"/>
        <v>North Wales Fire and Rescue Service</v>
      </c>
      <c r="BM129" s="31">
        <f t="shared" si="43"/>
        <v>1.1999999999999993</v>
      </c>
      <c r="BN129" s="31">
        <f t="shared" si="44"/>
        <v>1.2000128999999993</v>
      </c>
      <c r="BO129" s="31">
        <f t="shared" si="45"/>
        <v>1.2000211000000003</v>
      </c>
      <c r="BP129" s="31" t="str">
        <f t="shared" si="46"/>
        <v>Reading Borough Council</v>
      </c>
      <c r="BQ129" s="31">
        <f t="shared" si="47"/>
        <v>1.2000000000000002</v>
      </c>
      <c r="BR129" s="31">
        <f t="shared" si="48"/>
        <v>1.2000000000000002</v>
      </c>
      <c r="BS129" s="31">
        <f t="shared" si="49"/>
        <v>0</v>
      </c>
    </row>
    <row r="130" spans="1:71" ht="14.25" customHeight="1" x14ac:dyDescent="0.25">
      <c r="A130" s="8">
        <f>--((B130+Data_2018!B130)=2)</f>
        <v>1</v>
      </c>
      <c r="B130" s="8">
        <f t="shared" si="35"/>
        <v>1</v>
      </c>
      <c r="C130" t="s">
        <v>270</v>
      </c>
      <c r="D130">
        <v>1</v>
      </c>
      <c r="E130" t="s">
        <v>736</v>
      </c>
      <c r="F130" s="31">
        <f t="shared" si="36"/>
        <v>1</v>
      </c>
      <c r="G130" s="31">
        <v>0</v>
      </c>
      <c r="H130" s="31" t="s">
        <v>34</v>
      </c>
      <c r="I130" s="31">
        <v>5.0999999999999996</v>
      </c>
      <c r="J130" s="31">
        <v>0</v>
      </c>
      <c r="K130" s="31">
        <v>0</v>
      </c>
      <c r="L130" s="31">
        <v>0</v>
      </c>
      <c r="M130" s="31">
        <v>0</v>
      </c>
      <c r="N130" s="31">
        <v>1</v>
      </c>
      <c r="O130" s="31">
        <v>44.7</v>
      </c>
      <c r="P130" s="31">
        <v>55.3</v>
      </c>
      <c r="Q130" s="31">
        <v>45.8</v>
      </c>
      <c r="R130" s="31">
        <v>54.2</v>
      </c>
      <c r="S130" s="31">
        <v>48.7</v>
      </c>
      <c r="T130" s="31">
        <v>51.3</v>
      </c>
      <c r="U130" s="31">
        <v>49.3</v>
      </c>
      <c r="V130" s="31">
        <v>50.7</v>
      </c>
      <c r="W130" t="s">
        <v>271</v>
      </c>
      <c r="Y130" t="s">
        <v>26</v>
      </c>
      <c r="Z130" t="s">
        <v>270</v>
      </c>
      <c r="AA130" t="b">
        <v>0</v>
      </c>
      <c r="AK130">
        <f t="shared" ref="AK130:AK193" si="50">INDEX($I$2:$AA$394,ROW()-1,$AE$1)</f>
        <v>0</v>
      </c>
      <c r="AL130">
        <f t="shared" si="37"/>
        <v>1.2999999999999999E-4</v>
      </c>
      <c r="AM130">
        <f t="shared" ref="AM130:AM193" si="51">LARGE($AL$2:$AL$394,ROW()-1)</f>
        <v>11.100206999999999</v>
      </c>
      <c r="AN130" t="str">
        <f t="shared" ref="AN130:AN193" si="52">INDEX($C$2:$C$394,MATCH(AM130,$AL$2:$AL$394,0))</f>
        <v>Mansfield District Council</v>
      </c>
      <c r="AO130">
        <f t="shared" ref="AO130:AO193" si="53">AM130-(MATCH(AM130,$AL$2:$AL$394,0)+1)*0.000001</f>
        <v>11.1</v>
      </c>
      <c r="AQ130">
        <f>SUM($AU$2:AU130)</f>
        <v>129</v>
      </c>
      <c r="AR130" t="str">
        <f t="shared" si="38"/>
        <v>Mansfield District Council</v>
      </c>
      <c r="AS130">
        <f t="shared" ref="AS130:AS192" si="54">IF(AR130=$AR$1,0,AO130)</f>
        <v>11.1</v>
      </c>
      <c r="AT130">
        <f t="shared" ref="AT130:AT192" si="55">IF(AR130=$AR$1,AO130,0)</f>
        <v>0</v>
      </c>
      <c r="AU130">
        <f t="shared" ref="AU130:AU193" si="56">VLOOKUP(AN130,C:F,4,FALSE)</f>
        <v>1</v>
      </c>
      <c r="AX130" t="str">
        <f t="shared" ref="AX130:AX193" si="57">VLOOKUP(ROW()-1,AQ:AT,2,FALSE)</f>
        <v>Mansfield District Council</v>
      </c>
      <c r="AY130">
        <f t="shared" ref="AY130:AY193" si="58">VLOOKUP(ROW()-1,AQ:AT,3,FALSE)</f>
        <v>11.1</v>
      </c>
      <c r="AZ130">
        <f t="shared" ref="AZ130:AZ193" si="59">VLOOKUP(ROW()-1,AQ:AT,4,FALSE)</f>
        <v>0</v>
      </c>
      <c r="BB130" t="str">
        <f t="shared" si="39"/>
        <v>Mansfield District Council</v>
      </c>
      <c r="BC130">
        <f t="shared" si="40"/>
        <v>11.1</v>
      </c>
      <c r="BD130" s="31">
        <f>IFERROR(BC130-VLOOKUP(BB130,Data_2018!$C$2:$V$394,$AE$1+6,FALSE),"")</f>
        <v>2.5</v>
      </c>
      <c r="BE130" s="43" t="str">
        <f t="shared" si="41"/>
        <v>h</v>
      </c>
      <c r="BL130" s="31" t="str">
        <f t="shared" si="42"/>
        <v>Mansfield District Council</v>
      </c>
      <c r="BM130" s="31">
        <f t="shared" si="43"/>
        <v>2.5</v>
      </c>
      <c r="BN130" s="31">
        <f t="shared" si="44"/>
        <v>2.500013</v>
      </c>
      <c r="BO130" s="31">
        <f t="shared" si="45"/>
        <v>1.2000128999999993</v>
      </c>
      <c r="BP130" s="31" t="str">
        <f t="shared" si="46"/>
        <v>North Wales Fire and Rescue Service</v>
      </c>
      <c r="BQ130" s="31">
        <f t="shared" si="47"/>
        <v>1.1999999999999993</v>
      </c>
      <c r="BR130" s="31">
        <f t="shared" si="48"/>
        <v>1.1999999999999993</v>
      </c>
      <c r="BS130" s="31">
        <f t="shared" si="49"/>
        <v>0</v>
      </c>
    </row>
    <row r="131" spans="1:71" ht="14.25" customHeight="1" x14ac:dyDescent="0.25">
      <c r="A131" s="8">
        <f>--((B131+Data_2018!B131)=2)</f>
        <v>1</v>
      </c>
      <c r="B131" s="8">
        <f t="shared" ref="B131:B194" si="60">IF(H131="",0,1)</f>
        <v>1</v>
      </c>
      <c r="C131" t="s">
        <v>272</v>
      </c>
      <c r="D131">
        <v>1</v>
      </c>
      <c r="E131" t="s">
        <v>736</v>
      </c>
      <c r="F131" s="31">
        <f t="shared" ref="F131:F194" si="61">IF(B131=0,0,IF($AR$1=C131,1,IF($AH$1=1,1,IF(MATCH(E131,$AI$2:$AI$12,0)=$AH$1,1,0))))</f>
        <v>1</v>
      </c>
      <c r="G131" s="31">
        <v>0</v>
      </c>
      <c r="H131" s="31" t="s">
        <v>34</v>
      </c>
      <c r="I131" s="31">
        <v>15.4</v>
      </c>
      <c r="J131" s="31">
        <v>12</v>
      </c>
      <c r="K131" s="31">
        <v>0</v>
      </c>
      <c r="L131" s="31">
        <v>0</v>
      </c>
      <c r="M131" s="31">
        <v>0</v>
      </c>
      <c r="N131" s="31">
        <v>0</v>
      </c>
      <c r="O131" s="31">
        <v>37.5</v>
      </c>
      <c r="P131" s="31">
        <v>62.5</v>
      </c>
      <c r="Q131" s="31">
        <v>22.2</v>
      </c>
      <c r="R131" s="31">
        <v>77.8</v>
      </c>
      <c r="S131" s="31">
        <v>38.200000000000003</v>
      </c>
      <c r="T131" s="31">
        <v>61.8</v>
      </c>
      <c r="U131" s="31">
        <v>50.9</v>
      </c>
      <c r="V131" s="31">
        <v>49.1</v>
      </c>
      <c r="W131" t="s">
        <v>273</v>
      </c>
      <c r="Y131" t="s">
        <v>23</v>
      </c>
      <c r="Z131" t="s">
        <v>272</v>
      </c>
      <c r="AA131" t="b">
        <v>0</v>
      </c>
      <c r="AK131">
        <f t="shared" si="50"/>
        <v>12</v>
      </c>
      <c r="AL131">
        <f t="shared" ref="AL131:AL193" si="62">AK131+(ROW()*0.000001)</f>
        <v>12.000131</v>
      </c>
      <c r="AM131">
        <f t="shared" si="51"/>
        <v>11.100201</v>
      </c>
      <c r="AN131" t="str">
        <f t="shared" si="52"/>
        <v>London Borough Of Sutton</v>
      </c>
      <c r="AO131">
        <f t="shared" si="53"/>
        <v>11.1</v>
      </c>
      <c r="AQ131">
        <f>SUM($AU$2:AU131)</f>
        <v>130</v>
      </c>
      <c r="AR131" t="str">
        <f t="shared" ref="AR131:AR193" si="63">AN131</f>
        <v>London Borough Of Sutton</v>
      </c>
      <c r="AS131">
        <f t="shared" si="54"/>
        <v>11.1</v>
      </c>
      <c r="AT131">
        <f t="shared" si="55"/>
        <v>0</v>
      </c>
      <c r="AU131">
        <f t="shared" si="56"/>
        <v>1</v>
      </c>
      <c r="AX131" t="str">
        <f t="shared" si="57"/>
        <v>London Borough Of Sutton</v>
      </c>
      <c r="AY131">
        <f t="shared" si="58"/>
        <v>11.1</v>
      </c>
      <c r="AZ131">
        <f t="shared" si="59"/>
        <v>0</v>
      </c>
      <c r="BB131" t="str">
        <f t="shared" ref="BB131:BB193" si="64">IF(ISERROR(AX131),"",AX131)</f>
        <v>London Borough Of Sutton</v>
      </c>
      <c r="BC131">
        <f t="shared" ref="BC131:BC193" si="65">IFERROR(AY131+AZ131,"")</f>
        <v>11.1</v>
      </c>
      <c r="BD131" s="31">
        <f>IFERROR(BC131-VLOOKUP(BB131,Data_2018!$C$2:$V$394,$AE$1+6,FALSE),"")</f>
        <v>11.5</v>
      </c>
      <c r="BE131" s="43" t="str">
        <f t="shared" ref="BE131:BE194" si="66">IF(BD131="","",IF(BD131&lt;0,"i",IF(BD131&gt;0,"h","")))</f>
        <v>h</v>
      </c>
      <c r="BL131" s="31" t="str">
        <f t="shared" ref="BL131:BL194" si="67">BB131</f>
        <v>London Borough Of Sutton</v>
      </c>
      <c r="BM131" s="31">
        <f t="shared" ref="BM131:BM194" si="68">IF(BC131&lt;0,-BD131,BD131)</f>
        <v>11.5</v>
      </c>
      <c r="BN131" s="31">
        <f t="shared" ref="BN131:BN194" si="69">IFERROR(BM131+(ROW()*0.0000001),"")</f>
        <v>11.5000131</v>
      </c>
      <c r="BO131" s="31">
        <f t="shared" ref="BO131:BO194" si="70">LARGE($BN$2:$BN$394,ROW()-1)</f>
        <v>1.200012000000001</v>
      </c>
      <c r="BP131" s="31" t="str">
        <f t="shared" ref="BP131:BP194" si="71">INDEX($BL$2:$BL$394,MATCH(BO131,$BN$2:$BN$394,0))</f>
        <v>Buckinghamshire &amp; Milton Keynes Fire Authority</v>
      </c>
      <c r="BQ131" s="31">
        <f t="shared" ref="BQ131:BQ194" si="72">VLOOKUP(BP131,$BL$2:$BN$394,3,FALSE)-(MATCH(BP131,$BL$2:$BL$394,0)+1)*0.0000001</f>
        <v>1.2000000000000011</v>
      </c>
      <c r="BR131" s="31">
        <f t="shared" ref="BR131:BR194" si="73">IF(BP131=$AR$1,0,BQ131)</f>
        <v>1.2000000000000011</v>
      </c>
      <c r="BS131" s="31">
        <f t="shared" ref="BS131:BS194" si="74">IF(BP131=$AR$1,BQ131,0)</f>
        <v>0</v>
      </c>
    </row>
    <row r="132" spans="1:71" ht="14.25" customHeight="1" x14ac:dyDescent="0.25">
      <c r="A132" s="8">
        <f>--((B132+Data_2018!B132)=2)</f>
        <v>1</v>
      </c>
      <c r="B132" s="8">
        <f t="shared" si="60"/>
        <v>1</v>
      </c>
      <c r="C132" t="s">
        <v>274</v>
      </c>
      <c r="D132">
        <v>1</v>
      </c>
      <c r="E132" t="s">
        <v>739</v>
      </c>
      <c r="F132" s="31">
        <f t="shared" si="61"/>
        <v>1</v>
      </c>
      <c r="G132" s="31">
        <v>0</v>
      </c>
      <c r="H132" s="31" t="s">
        <v>845</v>
      </c>
      <c r="I132" s="31">
        <v>10.4</v>
      </c>
      <c r="J132" s="31">
        <v>11.7</v>
      </c>
      <c r="K132" s="31">
        <v>8.6999999999999993</v>
      </c>
      <c r="L132" s="31">
        <v>-25</v>
      </c>
      <c r="M132" s="31">
        <v>8.6</v>
      </c>
      <c r="N132" s="31">
        <v>2</v>
      </c>
      <c r="O132" s="31">
        <v>45</v>
      </c>
      <c r="P132" s="31">
        <v>55</v>
      </c>
      <c r="Q132" s="31">
        <v>50</v>
      </c>
      <c r="R132" s="31">
        <v>50</v>
      </c>
      <c r="S132" s="31">
        <v>63</v>
      </c>
      <c r="T132" s="31">
        <v>37</v>
      </c>
      <c r="U132" s="31">
        <v>71</v>
      </c>
      <c r="V132" s="31">
        <v>29</v>
      </c>
      <c r="W132" t="s">
        <v>275</v>
      </c>
      <c r="Y132" t="s">
        <v>25</v>
      </c>
      <c r="Z132" t="s">
        <v>274</v>
      </c>
      <c r="AA132" t="b">
        <v>0</v>
      </c>
      <c r="AK132">
        <f t="shared" si="50"/>
        <v>11.7</v>
      </c>
      <c r="AL132">
        <f t="shared" si="62"/>
        <v>11.700132</v>
      </c>
      <c r="AM132">
        <f t="shared" si="51"/>
        <v>11.100185</v>
      </c>
      <c r="AN132" t="str">
        <f t="shared" si="52"/>
        <v>Lincolnshire Police</v>
      </c>
      <c r="AO132">
        <f t="shared" si="53"/>
        <v>11.1</v>
      </c>
      <c r="AQ132">
        <f>SUM($AU$2:AU132)</f>
        <v>131</v>
      </c>
      <c r="AR132" t="str">
        <f t="shared" si="63"/>
        <v>Lincolnshire Police</v>
      </c>
      <c r="AS132">
        <f t="shared" si="54"/>
        <v>11.1</v>
      </c>
      <c r="AT132">
        <f t="shared" si="55"/>
        <v>0</v>
      </c>
      <c r="AU132">
        <f t="shared" si="56"/>
        <v>1</v>
      </c>
      <c r="AX132" t="str">
        <f t="shared" si="57"/>
        <v>Lincolnshire Police</v>
      </c>
      <c r="AY132">
        <f t="shared" si="58"/>
        <v>11.1</v>
      </c>
      <c r="AZ132">
        <f t="shared" si="59"/>
        <v>0</v>
      </c>
      <c r="BB132" t="str">
        <f t="shared" si="64"/>
        <v>Lincolnshire Police</v>
      </c>
      <c r="BC132">
        <f t="shared" si="65"/>
        <v>11.1</v>
      </c>
      <c r="BD132" s="31">
        <f>IFERROR(BC132-VLOOKUP(BB132,Data_2018!$C$2:$V$394,$AE$1+6,FALSE),"")</f>
        <v>3.5</v>
      </c>
      <c r="BE132" s="43" t="str">
        <f t="shared" si="66"/>
        <v>h</v>
      </c>
      <c r="BL132" s="31" t="str">
        <f t="shared" si="67"/>
        <v>Lincolnshire Police</v>
      </c>
      <c r="BM132" s="31">
        <f t="shared" si="68"/>
        <v>3.5</v>
      </c>
      <c r="BN132" s="31">
        <f t="shared" si="69"/>
        <v>3.5000132000000002</v>
      </c>
      <c r="BO132" s="31">
        <f t="shared" si="70"/>
        <v>1.2000046000000029</v>
      </c>
      <c r="BP132" s="31" t="str">
        <f t="shared" si="71"/>
        <v>Staffordshire Police Headquarters</v>
      </c>
      <c r="BQ132" s="31">
        <f t="shared" si="72"/>
        <v>1.2000000000000028</v>
      </c>
      <c r="BR132" s="31">
        <f t="shared" si="73"/>
        <v>1.2000000000000028</v>
      </c>
      <c r="BS132" s="31">
        <f t="shared" si="74"/>
        <v>0</v>
      </c>
    </row>
    <row r="133" spans="1:71" ht="14.25" customHeight="1" x14ac:dyDescent="0.25">
      <c r="A133" s="8">
        <f>--((B133+Data_2018!B133)=2)</f>
        <v>1</v>
      </c>
      <c r="B133" s="8">
        <f t="shared" si="60"/>
        <v>1</v>
      </c>
      <c r="C133" t="s">
        <v>276</v>
      </c>
      <c r="D133">
        <v>1</v>
      </c>
      <c r="E133" t="s">
        <v>741</v>
      </c>
      <c r="F133" s="31">
        <f t="shared" si="61"/>
        <v>1</v>
      </c>
      <c r="G133" s="31">
        <v>0</v>
      </c>
      <c r="H133" s="31" t="s">
        <v>34</v>
      </c>
      <c r="I133" s="31">
        <v>7.4</v>
      </c>
      <c r="J133" s="31">
        <v>11.8</v>
      </c>
      <c r="K133" s="31">
        <v>0</v>
      </c>
      <c r="L133" s="31">
        <v>0</v>
      </c>
      <c r="M133" s="31">
        <v>0</v>
      </c>
      <c r="N133" s="31">
        <v>0</v>
      </c>
      <c r="O133" s="31">
        <v>23</v>
      </c>
      <c r="P133" s="31">
        <v>77</v>
      </c>
      <c r="Q133" s="31">
        <v>27</v>
      </c>
      <c r="R133" s="31">
        <v>73</v>
      </c>
      <c r="S133" s="31">
        <v>37</v>
      </c>
      <c r="T133" s="31">
        <v>63</v>
      </c>
      <c r="U133" s="31">
        <v>35</v>
      </c>
      <c r="V133" s="31">
        <v>65</v>
      </c>
      <c r="W133" t="s">
        <v>277</v>
      </c>
      <c r="Y133" t="s">
        <v>25</v>
      </c>
      <c r="Z133" t="s">
        <v>276</v>
      </c>
      <c r="AA133" t="b">
        <v>0</v>
      </c>
      <c r="AK133">
        <f t="shared" si="50"/>
        <v>11.8</v>
      </c>
      <c r="AL133">
        <f t="shared" si="62"/>
        <v>11.800133000000001</v>
      </c>
      <c r="AM133">
        <f t="shared" si="51"/>
        <v>11.100076999999999</v>
      </c>
      <c r="AN133" t="str">
        <f t="shared" si="52"/>
        <v>Cornwall Council</v>
      </c>
      <c r="AO133">
        <f t="shared" si="53"/>
        <v>11.1</v>
      </c>
      <c r="AQ133">
        <f>SUM($AU$2:AU133)</f>
        <v>132</v>
      </c>
      <c r="AR133" t="str">
        <f t="shared" si="63"/>
        <v>Cornwall Council</v>
      </c>
      <c r="AS133">
        <f t="shared" si="54"/>
        <v>11.1</v>
      </c>
      <c r="AT133">
        <f t="shared" si="55"/>
        <v>0</v>
      </c>
      <c r="AU133">
        <f t="shared" si="56"/>
        <v>1</v>
      </c>
      <c r="AX133" t="str">
        <f t="shared" si="57"/>
        <v>Cornwall Council</v>
      </c>
      <c r="AY133">
        <f t="shared" si="58"/>
        <v>11.1</v>
      </c>
      <c r="AZ133">
        <f t="shared" si="59"/>
        <v>0</v>
      </c>
      <c r="BB133" t="str">
        <f t="shared" si="64"/>
        <v>Cornwall Council</v>
      </c>
      <c r="BC133">
        <f t="shared" si="65"/>
        <v>11.1</v>
      </c>
      <c r="BD133" s="31">
        <f>IFERROR(BC133-VLOOKUP(BB133,Data_2018!$C$2:$V$394,$AE$1+6,FALSE),"")</f>
        <v>-3.8000000000000007</v>
      </c>
      <c r="BE133" s="43" t="str">
        <f t="shared" si="66"/>
        <v>i</v>
      </c>
      <c r="BL133" s="31" t="str">
        <f t="shared" si="67"/>
        <v>Cornwall Council</v>
      </c>
      <c r="BM133" s="31">
        <f t="shared" si="68"/>
        <v>-3.8000000000000007</v>
      </c>
      <c r="BN133" s="31">
        <f t="shared" si="69"/>
        <v>-3.7999867000000007</v>
      </c>
      <c r="BO133" s="31">
        <f t="shared" si="70"/>
        <v>1.1000313000000002</v>
      </c>
      <c r="BP133" s="31" t="str">
        <f t="shared" si="71"/>
        <v>Cheshire West And Chester Council</v>
      </c>
      <c r="BQ133" s="31">
        <f t="shared" si="72"/>
        <v>1.1000000000000001</v>
      </c>
      <c r="BR133" s="31">
        <f t="shared" si="73"/>
        <v>1.1000000000000001</v>
      </c>
      <c r="BS133" s="31">
        <f t="shared" si="74"/>
        <v>0</v>
      </c>
    </row>
    <row r="134" spans="1:71" ht="14.25" customHeight="1" x14ac:dyDescent="0.25">
      <c r="A134" s="8">
        <f>--((B134+Data_2018!B134)=2)</f>
        <v>1</v>
      </c>
      <c r="B134" s="8">
        <f t="shared" si="60"/>
        <v>1</v>
      </c>
      <c r="C134" t="s">
        <v>278</v>
      </c>
      <c r="D134">
        <v>1</v>
      </c>
      <c r="E134" t="s">
        <v>736</v>
      </c>
      <c r="F134" s="31">
        <f t="shared" si="61"/>
        <v>1</v>
      </c>
      <c r="G134" s="31">
        <v>0</v>
      </c>
      <c r="H134" s="31" t="s">
        <v>34</v>
      </c>
      <c r="I134" s="31">
        <v>3.4</v>
      </c>
      <c r="J134" s="31">
        <v>-8.9</v>
      </c>
      <c r="K134" s="31">
        <v>0</v>
      </c>
      <c r="L134" s="31">
        <v>0</v>
      </c>
      <c r="M134" s="31">
        <v>0</v>
      </c>
      <c r="N134" s="31">
        <v>0</v>
      </c>
      <c r="O134" s="31">
        <v>72</v>
      </c>
      <c r="P134" s="31">
        <v>28</v>
      </c>
      <c r="Q134" s="31">
        <v>40</v>
      </c>
      <c r="R134" s="31">
        <v>60</v>
      </c>
      <c r="S134" s="31">
        <v>38.4</v>
      </c>
      <c r="T134" s="31">
        <v>61.6</v>
      </c>
      <c r="U134" s="31">
        <v>62.4</v>
      </c>
      <c r="V134" s="31">
        <v>37.6</v>
      </c>
      <c r="W134" t="s">
        <v>279</v>
      </c>
      <c r="Y134" t="s">
        <v>23</v>
      </c>
      <c r="Z134" t="s">
        <v>278</v>
      </c>
      <c r="AA134" t="b">
        <v>0</v>
      </c>
      <c r="AK134">
        <f t="shared" si="50"/>
        <v>-8.9</v>
      </c>
      <c r="AL134">
        <f t="shared" si="62"/>
        <v>-8.8998660000000012</v>
      </c>
      <c r="AM134">
        <f t="shared" si="51"/>
        <v>11.100069</v>
      </c>
      <c r="AN134" t="str">
        <f t="shared" si="52"/>
        <v>City Of Bradford Metropolitan District Council</v>
      </c>
      <c r="AO134">
        <f t="shared" si="53"/>
        <v>11.1</v>
      </c>
      <c r="AQ134">
        <f>SUM($AU$2:AU134)</f>
        <v>133</v>
      </c>
      <c r="AR134" t="str">
        <f t="shared" si="63"/>
        <v>City Of Bradford Metropolitan District Council</v>
      </c>
      <c r="AS134">
        <f t="shared" si="54"/>
        <v>11.1</v>
      </c>
      <c r="AT134">
        <f t="shared" si="55"/>
        <v>0</v>
      </c>
      <c r="AU134">
        <f t="shared" si="56"/>
        <v>1</v>
      </c>
      <c r="AX134" t="str">
        <f t="shared" si="57"/>
        <v>City Of Bradford Metropolitan District Council</v>
      </c>
      <c r="AY134">
        <f t="shared" si="58"/>
        <v>11.1</v>
      </c>
      <c r="AZ134">
        <f t="shared" si="59"/>
        <v>0</v>
      </c>
      <c r="BB134" t="str">
        <f t="shared" si="64"/>
        <v>City Of Bradford Metropolitan District Council</v>
      </c>
      <c r="BC134">
        <f t="shared" si="65"/>
        <v>11.1</v>
      </c>
      <c r="BD134" s="31">
        <f>IFERROR(BC134-VLOOKUP(BB134,Data_2018!$C$2:$V$394,$AE$1+6,FALSE),"")</f>
        <v>0</v>
      </c>
      <c r="BE134" s="43" t="str">
        <f t="shared" si="66"/>
        <v/>
      </c>
      <c r="BL134" s="31" t="str">
        <f t="shared" si="67"/>
        <v>City Of Bradford Metropolitan District Council</v>
      </c>
      <c r="BM134" s="31">
        <f t="shared" si="68"/>
        <v>0</v>
      </c>
      <c r="BN134" s="31">
        <f t="shared" si="69"/>
        <v>1.3399999999999999E-5</v>
      </c>
      <c r="BO134" s="31">
        <f t="shared" si="70"/>
        <v>1.1000008000000014</v>
      </c>
      <c r="BP134" s="31" t="str">
        <f t="shared" si="71"/>
        <v>Kent Police</v>
      </c>
      <c r="BQ134" s="31">
        <f t="shared" si="72"/>
        <v>1.1000000000000014</v>
      </c>
      <c r="BR134" s="31">
        <f t="shared" si="73"/>
        <v>1.1000000000000014</v>
      </c>
      <c r="BS134" s="31">
        <f t="shared" si="74"/>
        <v>0</v>
      </c>
    </row>
    <row r="135" spans="1:71" ht="14.25" customHeight="1" x14ac:dyDescent="0.25">
      <c r="A135" s="8">
        <f>--((B135+Data_2018!B135)=2)</f>
        <v>1</v>
      </c>
      <c r="B135" s="8">
        <f t="shared" si="60"/>
        <v>1</v>
      </c>
      <c r="C135" t="s">
        <v>280</v>
      </c>
      <c r="D135">
        <v>1</v>
      </c>
      <c r="E135" t="s">
        <v>736</v>
      </c>
      <c r="F135" s="31">
        <f t="shared" si="61"/>
        <v>1</v>
      </c>
      <c r="G135" s="31">
        <v>0</v>
      </c>
      <c r="H135" s="31" t="s">
        <v>34</v>
      </c>
      <c r="I135" s="31">
        <v>15</v>
      </c>
      <c r="J135" s="31">
        <v>17.899999999999999</v>
      </c>
      <c r="K135" s="31">
        <v>0</v>
      </c>
      <c r="L135" s="31">
        <v>0</v>
      </c>
      <c r="M135" s="31">
        <v>0</v>
      </c>
      <c r="N135" s="31">
        <v>0</v>
      </c>
      <c r="O135" s="31">
        <v>30.3</v>
      </c>
      <c r="P135" s="31">
        <v>69.7</v>
      </c>
      <c r="Q135" s="31">
        <v>21.3</v>
      </c>
      <c r="R135" s="31">
        <v>78.7</v>
      </c>
      <c r="S135" s="31">
        <v>32.6</v>
      </c>
      <c r="T135" s="31">
        <v>67.400000000000006</v>
      </c>
      <c r="U135" s="31">
        <v>59</v>
      </c>
      <c r="V135" s="31">
        <v>41</v>
      </c>
      <c r="Y135" t="s">
        <v>23</v>
      </c>
      <c r="Z135" t="s">
        <v>280</v>
      </c>
      <c r="AA135" t="b">
        <v>0</v>
      </c>
      <c r="AK135">
        <f t="shared" si="50"/>
        <v>17.899999999999999</v>
      </c>
      <c r="AL135">
        <f t="shared" si="62"/>
        <v>17.900134999999999</v>
      </c>
      <c r="AM135">
        <f t="shared" si="51"/>
        <v>11.000373</v>
      </c>
      <c r="AN135" t="str">
        <f t="shared" si="52"/>
        <v>West Midlands Police</v>
      </c>
      <c r="AO135">
        <f t="shared" si="53"/>
        <v>11</v>
      </c>
      <c r="AQ135">
        <f>SUM($AU$2:AU135)</f>
        <v>134</v>
      </c>
      <c r="AR135" t="str">
        <f t="shared" si="63"/>
        <v>West Midlands Police</v>
      </c>
      <c r="AS135">
        <f t="shared" si="54"/>
        <v>11</v>
      </c>
      <c r="AT135">
        <f t="shared" si="55"/>
        <v>0</v>
      </c>
      <c r="AU135">
        <f t="shared" si="56"/>
        <v>1</v>
      </c>
      <c r="AX135" t="str">
        <f t="shared" si="57"/>
        <v>West Midlands Police</v>
      </c>
      <c r="AY135">
        <f t="shared" si="58"/>
        <v>11</v>
      </c>
      <c r="AZ135">
        <f t="shared" si="59"/>
        <v>0</v>
      </c>
      <c r="BB135" t="str">
        <f t="shared" si="64"/>
        <v>West Midlands Police</v>
      </c>
      <c r="BC135">
        <f t="shared" si="65"/>
        <v>11</v>
      </c>
      <c r="BD135" s="31">
        <f>IFERROR(BC135-VLOOKUP(BB135,Data_2018!$C$2:$V$394,$AE$1+6,FALSE),"")</f>
        <v>3</v>
      </c>
      <c r="BE135" s="43" t="str">
        <f t="shared" si="66"/>
        <v>h</v>
      </c>
      <c r="BL135" s="31" t="str">
        <f t="shared" si="67"/>
        <v>West Midlands Police</v>
      </c>
      <c r="BM135" s="31">
        <f t="shared" si="68"/>
        <v>3</v>
      </c>
      <c r="BN135" s="31">
        <f t="shared" si="69"/>
        <v>3.0000135000000001</v>
      </c>
      <c r="BO135" s="31">
        <f t="shared" si="70"/>
        <v>1.0000374999999999</v>
      </c>
      <c r="BP135" s="31" t="str">
        <f t="shared" si="71"/>
        <v>Spelthorne Borough Council</v>
      </c>
      <c r="BQ135" s="31">
        <f t="shared" si="72"/>
        <v>0.99999999999999989</v>
      </c>
      <c r="BR135" s="31">
        <f t="shared" si="73"/>
        <v>0.99999999999999989</v>
      </c>
      <c r="BS135" s="31">
        <f t="shared" si="74"/>
        <v>0</v>
      </c>
    </row>
    <row r="136" spans="1:71" ht="14.25" customHeight="1" x14ac:dyDescent="0.25">
      <c r="A136" s="8">
        <f>--((B136+Data_2018!B136)=2)</f>
        <v>1</v>
      </c>
      <c r="B136" s="8">
        <f t="shared" si="60"/>
        <v>1</v>
      </c>
      <c r="C136" t="s">
        <v>281</v>
      </c>
      <c r="D136">
        <v>1</v>
      </c>
      <c r="E136" t="s">
        <v>742</v>
      </c>
      <c r="F136" s="31">
        <f t="shared" si="61"/>
        <v>1</v>
      </c>
      <c r="G136" s="31">
        <v>0</v>
      </c>
      <c r="H136" s="31" t="s">
        <v>34</v>
      </c>
      <c r="I136" s="31">
        <v>6.7</v>
      </c>
      <c r="J136" s="31">
        <v>4.8</v>
      </c>
      <c r="K136" s="31">
        <v>24.9</v>
      </c>
      <c r="L136" s="31">
        <v>0</v>
      </c>
      <c r="M136" s="31">
        <v>4.5</v>
      </c>
      <c r="N136" s="31">
        <v>5.3</v>
      </c>
      <c r="O136" s="31">
        <v>40</v>
      </c>
      <c r="P136" s="31">
        <v>60</v>
      </c>
      <c r="Q136" s="31">
        <v>45</v>
      </c>
      <c r="R136" s="31">
        <v>55</v>
      </c>
      <c r="S136" s="31">
        <v>43</v>
      </c>
      <c r="T136" s="31">
        <v>57</v>
      </c>
      <c r="U136" s="31">
        <v>50</v>
      </c>
      <c r="V136" s="31">
        <v>50</v>
      </c>
      <c r="Y136" t="s">
        <v>26</v>
      </c>
      <c r="Z136" t="s">
        <v>281</v>
      </c>
      <c r="AA136" t="b">
        <v>0</v>
      </c>
      <c r="AK136">
        <f t="shared" si="50"/>
        <v>4.8</v>
      </c>
      <c r="AL136">
        <f t="shared" si="62"/>
        <v>4.8001360000000002</v>
      </c>
      <c r="AM136">
        <f t="shared" si="51"/>
        <v>11.000337999999999</v>
      </c>
      <c r="AN136" t="str">
        <f t="shared" si="52"/>
        <v>Tandridge District Council</v>
      </c>
      <c r="AO136">
        <f t="shared" si="53"/>
        <v>11</v>
      </c>
      <c r="AQ136">
        <f>SUM($AU$2:AU136)</f>
        <v>135</v>
      </c>
      <c r="AR136" t="str">
        <f t="shared" si="63"/>
        <v>Tandridge District Council</v>
      </c>
      <c r="AS136">
        <f t="shared" si="54"/>
        <v>11</v>
      </c>
      <c r="AT136">
        <f t="shared" si="55"/>
        <v>0</v>
      </c>
      <c r="AU136">
        <f t="shared" si="56"/>
        <v>1</v>
      </c>
      <c r="AX136" t="str">
        <f t="shared" si="57"/>
        <v>Tandridge District Council</v>
      </c>
      <c r="AY136">
        <f t="shared" si="58"/>
        <v>11</v>
      </c>
      <c r="AZ136">
        <f t="shared" si="59"/>
        <v>0</v>
      </c>
      <c r="BB136" t="str">
        <f t="shared" si="64"/>
        <v>Tandridge District Council</v>
      </c>
      <c r="BC136">
        <f t="shared" si="65"/>
        <v>11</v>
      </c>
      <c r="BD136" s="31">
        <f>IFERROR(BC136-VLOOKUP(BB136,Data_2018!$C$2:$V$394,$AE$1+6,FALSE),"")</f>
        <v>-3.6999999999999993</v>
      </c>
      <c r="BE136" s="43" t="str">
        <f t="shared" si="66"/>
        <v>i</v>
      </c>
      <c r="BL136" s="31" t="str">
        <f t="shared" si="67"/>
        <v>Tandridge District Council</v>
      </c>
      <c r="BM136" s="31">
        <f t="shared" si="68"/>
        <v>-3.6999999999999993</v>
      </c>
      <c r="BN136" s="31">
        <f t="shared" si="69"/>
        <v>-3.6999863999999993</v>
      </c>
      <c r="BO136" s="31">
        <f t="shared" si="70"/>
        <v>1.0000315</v>
      </c>
      <c r="BP136" s="31" t="str">
        <f t="shared" si="71"/>
        <v>Bournemouth Borough Council</v>
      </c>
      <c r="BQ136" s="31">
        <f t="shared" si="72"/>
        <v>1</v>
      </c>
      <c r="BR136" s="31">
        <f t="shared" si="73"/>
        <v>1</v>
      </c>
      <c r="BS136" s="31">
        <f t="shared" si="74"/>
        <v>0</v>
      </c>
    </row>
    <row r="137" spans="1:71" ht="14.25" customHeight="1" x14ac:dyDescent="0.25">
      <c r="A137" s="8">
        <f>--((B137+Data_2018!B137)=2)</f>
        <v>0</v>
      </c>
      <c r="B137" s="8">
        <f t="shared" si="60"/>
        <v>0</v>
      </c>
      <c r="C137" t="s">
        <v>282</v>
      </c>
      <c r="D137">
        <v>1</v>
      </c>
      <c r="E137" t="s">
        <v>740</v>
      </c>
      <c r="F137" s="31">
        <f t="shared" si="61"/>
        <v>0</v>
      </c>
      <c r="G137" s="31">
        <v>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t="s">
        <v>283</v>
      </c>
      <c r="Y137" t="s">
        <v>25</v>
      </c>
      <c r="Z137" t="s">
        <v>282</v>
      </c>
      <c r="AA137" t="b">
        <v>0</v>
      </c>
      <c r="AK137">
        <f t="shared" si="50"/>
        <v>0</v>
      </c>
      <c r="AL137">
        <f t="shared" si="62"/>
        <v>1.37E-4</v>
      </c>
      <c r="AM137">
        <f t="shared" si="51"/>
        <v>10.900383</v>
      </c>
      <c r="AN137" t="str">
        <f t="shared" si="52"/>
        <v>Wirral Council</v>
      </c>
      <c r="AO137">
        <f t="shared" si="53"/>
        <v>10.9</v>
      </c>
      <c r="AQ137">
        <f>SUM($AU$2:AU137)</f>
        <v>136</v>
      </c>
      <c r="AR137" t="str">
        <f t="shared" si="63"/>
        <v>Wirral Council</v>
      </c>
      <c r="AS137">
        <f t="shared" si="54"/>
        <v>10.9</v>
      </c>
      <c r="AT137">
        <f t="shared" si="55"/>
        <v>0</v>
      </c>
      <c r="AU137">
        <f t="shared" si="56"/>
        <v>1</v>
      </c>
      <c r="AX137" t="str">
        <f t="shared" si="57"/>
        <v>Wirral Council</v>
      </c>
      <c r="AY137">
        <f t="shared" si="58"/>
        <v>10.9</v>
      </c>
      <c r="AZ137">
        <f t="shared" si="59"/>
        <v>0</v>
      </c>
      <c r="BB137" t="str">
        <f t="shared" si="64"/>
        <v>Wirral Council</v>
      </c>
      <c r="BC137">
        <f t="shared" si="65"/>
        <v>10.9</v>
      </c>
      <c r="BD137" s="31">
        <f>IFERROR(BC137-VLOOKUP(BB137,Data_2018!$C$2:$V$394,$AE$1+6,FALSE),"")</f>
        <v>6.1000000000000005</v>
      </c>
      <c r="BE137" s="43" t="str">
        <f t="shared" si="66"/>
        <v>h</v>
      </c>
      <c r="BL137" s="31" t="str">
        <f t="shared" si="67"/>
        <v>Wirral Council</v>
      </c>
      <c r="BM137" s="31">
        <f t="shared" si="68"/>
        <v>6.1000000000000005</v>
      </c>
      <c r="BN137" s="31">
        <f t="shared" si="69"/>
        <v>6.1000137000000008</v>
      </c>
      <c r="BO137" s="31">
        <f t="shared" si="70"/>
        <v>1.0000274</v>
      </c>
      <c r="BP137" s="31" t="str">
        <f t="shared" si="71"/>
        <v>Sevenoaks District Council</v>
      </c>
      <c r="BQ137" s="31">
        <f t="shared" si="72"/>
        <v>1</v>
      </c>
      <c r="BR137" s="31">
        <f t="shared" si="73"/>
        <v>1</v>
      </c>
      <c r="BS137" s="31">
        <f t="shared" si="74"/>
        <v>0</v>
      </c>
    </row>
    <row r="138" spans="1:71" ht="14.25" customHeight="1" x14ac:dyDescent="0.25">
      <c r="A138" s="8">
        <f>--((B138+Data_2018!B138)=2)</f>
        <v>1</v>
      </c>
      <c r="B138" s="8">
        <f t="shared" si="60"/>
        <v>1</v>
      </c>
      <c r="C138" t="s">
        <v>284</v>
      </c>
      <c r="D138">
        <v>1</v>
      </c>
      <c r="E138" t="s">
        <v>739</v>
      </c>
      <c r="F138" s="31">
        <f t="shared" si="61"/>
        <v>1</v>
      </c>
      <c r="G138" s="31">
        <v>0</v>
      </c>
      <c r="H138" s="31" t="s">
        <v>43</v>
      </c>
      <c r="I138" s="31">
        <v>11.9</v>
      </c>
      <c r="J138" s="31">
        <v>16.2</v>
      </c>
      <c r="K138" s="31">
        <v>23.6</v>
      </c>
      <c r="L138" s="31">
        <v>0</v>
      </c>
      <c r="M138" s="31">
        <v>1.6</v>
      </c>
      <c r="N138" s="31">
        <v>0.8</v>
      </c>
      <c r="O138" s="31">
        <v>42</v>
      </c>
      <c r="P138" s="31">
        <v>58</v>
      </c>
      <c r="Q138" s="31">
        <v>50</v>
      </c>
      <c r="R138" s="31">
        <v>50</v>
      </c>
      <c r="S138" s="31">
        <v>68</v>
      </c>
      <c r="T138" s="31">
        <v>32</v>
      </c>
      <c r="U138" s="31">
        <v>72</v>
      </c>
      <c r="V138" s="31">
        <v>28</v>
      </c>
      <c r="W138" t="s">
        <v>285</v>
      </c>
      <c r="Y138" t="s">
        <v>24</v>
      </c>
      <c r="Z138" t="s">
        <v>284</v>
      </c>
      <c r="AA138" t="b">
        <v>0</v>
      </c>
      <c r="AK138">
        <f t="shared" si="50"/>
        <v>16.2</v>
      </c>
      <c r="AL138">
        <f t="shared" si="62"/>
        <v>16.200137999999999</v>
      </c>
      <c r="AM138">
        <f t="shared" si="51"/>
        <v>10.900362000000001</v>
      </c>
      <c r="AN138" t="str">
        <f t="shared" si="52"/>
        <v>Warwick District Council</v>
      </c>
      <c r="AO138">
        <f t="shared" si="53"/>
        <v>10.9</v>
      </c>
      <c r="AQ138">
        <f>SUM($AU$2:AU138)</f>
        <v>137</v>
      </c>
      <c r="AR138" t="str">
        <f t="shared" si="63"/>
        <v>Warwick District Council</v>
      </c>
      <c r="AS138">
        <f t="shared" si="54"/>
        <v>10.9</v>
      </c>
      <c r="AT138">
        <f t="shared" si="55"/>
        <v>0</v>
      </c>
      <c r="AU138">
        <f t="shared" si="56"/>
        <v>1</v>
      </c>
      <c r="AX138" t="str">
        <f t="shared" si="57"/>
        <v>Warwick District Council</v>
      </c>
      <c r="AY138">
        <f t="shared" si="58"/>
        <v>10.9</v>
      </c>
      <c r="AZ138">
        <f t="shared" si="59"/>
        <v>0</v>
      </c>
      <c r="BB138" t="str">
        <f t="shared" si="64"/>
        <v>Warwick District Council</v>
      </c>
      <c r="BC138">
        <f t="shared" si="65"/>
        <v>10.9</v>
      </c>
      <c r="BD138" s="31">
        <f>IFERROR(BC138-VLOOKUP(BB138,Data_2018!$C$2:$V$394,$AE$1+6,FALSE),"")</f>
        <v>4.5</v>
      </c>
      <c r="BE138" s="43" t="str">
        <f t="shared" si="66"/>
        <v>h</v>
      </c>
      <c r="BL138" s="31" t="str">
        <f t="shared" si="67"/>
        <v>Warwick District Council</v>
      </c>
      <c r="BM138" s="31">
        <f t="shared" si="68"/>
        <v>4.5</v>
      </c>
      <c r="BN138" s="31">
        <f t="shared" si="69"/>
        <v>4.5000137999999996</v>
      </c>
      <c r="BO138" s="31">
        <f t="shared" si="70"/>
        <v>1.0000218000000001</v>
      </c>
      <c r="BP138" s="31" t="str">
        <f t="shared" si="71"/>
        <v>Cleveland Fire Brigade</v>
      </c>
      <c r="BQ138" s="31">
        <f t="shared" si="72"/>
        <v>1</v>
      </c>
      <c r="BR138" s="31">
        <f t="shared" si="73"/>
        <v>1</v>
      </c>
      <c r="BS138" s="31">
        <f t="shared" si="74"/>
        <v>0</v>
      </c>
    </row>
    <row r="139" spans="1:71" ht="14.25" customHeight="1" x14ac:dyDescent="0.25">
      <c r="A139" s="8">
        <f>--((B139+Data_2018!B139)=2)</f>
        <v>1</v>
      </c>
      <c r="B139" s="8">
        <f t="shared" si="60"/>
        <v>1</v>
      </c>
      <c r="C139" t="s">
        <v>286</v>
      </c>
      <c r="D139">
        <v>1</v>
      </c>
      <c r="E139" t="s">
        <v>736</v>
      </c>
      <c r="F139" s="31">
        <f t="shared" si="61"/>
        <v>1</v>
      </c>
      <c r="G139" s="31">
        <v>0</v>
      </c>
      <c r="H139" s="31" t="s">
        <v>287</v>
      </c>
      <c r="I139" s="31">
        <v>-9</v>
      </c>
      <c r="J139" s="31">
        <v>-21</v>
      </c>
      <c r="K139" s="31">
        <v>0</v>
      </c>
      <c r="L139" s="31">
        <v>0</v>
      </c>
      <c r="M139" s="31">
        <v>0</v>
      </c>
      <c r="N139" s="31">
        <v>0</v>
      </c>
      <c r="O139" s="31">
        <v>77</v>
      </c>
      <c r="P139" s="31">
        <v>23</v>
      </c>
      <c r="Q139" s="31">
        <v>52</v>
      </c>
      <c r="R139" s="31">
        <v>48</v>
      </c>
      <c r="S139" s="31">
        <v>46</v>
      </c>
      <c r="T139" s="31">
        <v>54</v>
      </c>
      <c r="U139" s="31">
        <v>51</v>
      </c>
      <c r="V139" s="31">
        <v>49</v>
      </c>
      <c r="W139" t="s">
        <v>288</v>
      </c>
      <c r="Y139" t="s">
        <v>22</v>
      </c>
      <c r="Z139" t="s">
        <v>286</v>
      </c>
      <c r="AA139" t="b">
        <v>0</v>
      </c>
      <c r="AK139">
        <f t="shared" si="50"/>
        <v>-21</v>
      </c>
      <c r="AL139">
        <f t="shared" si="62"/>
        <v>-20.999860999999999</v>
      </c>
      <c r="AM139">
        <f t="shared" si="51"/>
        <v>10.900322000000001</v>
      </c>
      <c r="AN139" t="str">
        <f t="shared" si="52"/>
        <v>Stockton-On-Tees Borough Council</v>
      </c>
      <c r="AO139">
        <f t="shared" si="53"/>
        <v>10.9</v>
      </c>
      <c r="AQ139">
        <f>SUM($AU$2:AU139)</f>
        <v>138</v>
      </c>
      <c r="AR139" t="str">
        <f t="shared" si="63"/>
        <v>Stockton-On-Tees Borough Council</v>
      </c>
      <c r="AS139">
        <f t="shared" si="54"/>
        <v>10.9</v>
      </c>
      <c r="AT139">
        <f t="shared" si="55"/>
        <v>0</v>
      </c>
      <c r="AU139">
        <f t="shared" si="56"/>
        <v>1</v>
      </c>
      <c r="AX139" t="str">
        <f t="shared" si="57"/>
        <v>Stockton-On-Tees Borough Council</v>
      </c>
      <c r="AY139">
        <f t="shared" si="58"/>
        <v>10.9</v>
      </c>
      <c r="AZ139">
        <f t="shared" si="59"/>
        <v>0</v>
      </c>
      <c r="BB139" t="str">
        <f t="shared" si="64"/>
        <v>Stockton-On-Tees Borough Council</v>
      </c>
      <c r="BC139">
        <f t="shared" si="65"/>
        <v>10.9</v>
      </c>
      <c r="BD139" s="31">
        <f>IFERROR(BC139-VLOOKUP(BB139,Data_2018!$C$2:$V$394,$AE$1+6,FALSE),"")</f>
        <v>-1.6999999999999993</v>
      </c>
      <c r="BE139" s="43" t="str">
        <f t="shared" si="66"/>
        <v>i</v>
      </c>
      <c r="BL139" s="31" t="str">
        <f t="shared" si="67"/>
        <v>Stockton-On-Tees Borough Council</v>
      </c>
      <c r="BM139" s="31">
        <f t="shared" si="68"/>
        <v>-1.6999999999999993</v>
      </c>
      <c r="BN139" s="31">
        <f t="shared" si="69"/>
        <v>-1.6999860999999994</v>
      </c>
      <c r="BO139" s="31">
        <f t="shared" si="70"/>
        <v>1.0000149</v>
      </c>
      <c r="BP139" s="31" t="str">
        <f t="shared" si="71"/>
        <v>Manchester City Council</v>
      </c>
      <c r="BQ139" s="31">
        <f t="shared" si="72"/>
        <v>1</v>
      </c>
      <c r="BR139" s="31">
        <f t="shared" si="73"/>
        <v>1</v>
      </c>
      <c r="BS139" s="31">
        <f t="shared" si="74"/>
        <v>0</v>
      </c>
    </row>
    <row r="140" spans="1:71" ht="14.25" customHeight="1" x14ac:dyDescent="0.25">
      <c r="A140" s="8">
        <f>--((B140+Data_2018!B140)=2)</f>
        <v>1</v>
      </c>
      <c r="B140" s="8">
        <f t="shared" si="60"/>
        <v>1</v>
      </c>
      <c r="C140" t="s">
        <v>289</v>
      </c>
      <c r="D140">
        <v>1</v>
      </c>
      <c r="E140" t="s">
        <v>738</v>
      </c>
      <c r="F140" s="31">
        <f t="shared" si="61"/>
        <v>1</v>
      </c>
      <c r="G140" s="31">
        <v>0</v>
      </c>
      <c r="H140" s="31" t="s">
        <v>34</v>
      </c>
      <c r="I140" s="31">
        <v>14.4</v>
      </c>
      <c r="J140" s="31">
        <v>9</v>
      </c>
      <c r="K140" s="31">
        <v>0</v>
      </c>
      <c r="L140" s="31">
        <v>0</v>
      </c>
      <c r="M140" s="31">
        <v>0</v>
      </c>
      <c r="N140" s="31">
        <v>0</v>
      </c>
      <c r="O140" s="31">
        <v>14.5</v>
      </c>
      <c r="P140" s="31">
        <v>85.5</v>
      </c>
      <c r="Q140" s="31">
        <v>35.200000000000003</v>
      </c>
      <c r="R140" s="31">
        <v>64.8</v>
      </c>
      <c r="S140" s="31">
        <v>25.1</v>
      </c>
      <c r="T140" s="31">
        <v>74.900000000000006</v>
      </c>
      <c r="U140" s="31">
        <v>34.4</v>
      </c>
      <c r="V140" s="31">
        <v>65.599999999999994</v>
      </c>
      <c r="W140" t="s">
        <v>290</v>
      </c>
      <c r="Y140" t="s">
        <v>25</v>
      </c>
      <c r="Z140" t="s">
        <v>289</v>
      </c>
      <c r="AA140" t="b">
        <v>0</v>
      </c>
      <c r="AK140">
        <f t="shared" si="50"/>
        <v>9</v>
      </c>
      <c r="AL140">
        <f t="shared" si="62"/>
        <v>9.00014</v>
      </c>
      <c r="AM140">
        <f t="shared" si="51"/>
        <v>10.900052000000001</v>
      </c>
      <c r="AN140" t="str">
        <f t="shared" si="52"/>
        <v>Canterbury City Council</v>
      </c>
      <c r="AO140">
        <f t="shared" si="53"/>
        <v>10.9</v>
      </c>
      <c r="AQ140">
        <f>SUM($AU$2:AU140)</f>
        <v>139</v>
      </c>
      <c r="AR140" t="str">
        <f t="shared" si="63"/>
        <v>Canterbury City Council</v>
      </c>
      <c r="AS140">
        <f t="shared" si="54"/>
        <v>10.9</v>
      </c>
      <c r="AT140">
        <f t="shared" si="55"/>
        <v>0</v>
      </c>
      <c r="AU140">
        <f t="shared" si="56"/>
        <v>1</v>
      </c>
      <c r="AX140" t="str">
        <f t="shared" si="57"/>
        <v>Canterbury City Council</v>
      </c>
      <c r="AY140">
        <f t="shared" si="58"/>
        <v>10.9</v>
      </c>
      <c r="AZ140">
        <f t="shared" si="59"/>
        <v>0</v>
      </c>
      <c r="BB140" t="str">
        <f t="shared" si="64"/>
        <v>Canterbury City Council</v>
      </c>
      <c r="BC140">
        <f t="shared" si="65"/>
        <v>10.9</v>
      </c>
      <c r="BD140" s="31">
        <f>IFERROR(BC140-VLOOKUP(BB140,Data_2018!$C$2:$V$394,$AE$1+6,FALSE),"")</f>
        <v>-0.90000000000000036</v>
      </c>
      <c r="BE140" s="43" t="str">
        <f t="shared" si="66"/>
        <v>i</v>
      </c>
      <c r="BL140" s="31" t="str">
        <f t="shared" si="67"/>
        <v>Canterbury City Council</v>
      </c>
      <c r="BM140" s="31">
        <f t="shared" si="68"/>
        <v>-0.90000000000000036</v>
      </c>
      <c r="BN140" s="31">
        <f t="shared" si="69"/>
        <v>-0.8999860000000004</v>
      </c>
      <c r="BO140" s="31">
        <f t="shared" si="70"/>
        <v>1.0000142999999999</v>
      </c>
      <c r="BP140" s="31" t="str">
        <f t="shared" si="71"/>
        <v>Medway Council</v>
      </c>
      <c r="BQ140" s="31">
        <f t="shared" si="72"/>
        <v>0.99999999999999989</v>
      </c>
      <c r="BR140" s="31">
        <f t="shared" si="73"/>
        <v>0.99999999999999989</v>
      </c>
      <c r="BS140" s="31">
        <f t="shared" si="74"/>
        <v>0</v>
      </c>
    </row>
    <row r="141" spans="1:71" ht="14.25" customHeight="1" x14ac:dyDescent="0.25">
      <c r="A141" s="8">
        <f>--((B141+Data_2018!B141)=2)</f>
        <v>1</v>
      </c>
      <c r="B141" s="8">
        <f t="shared" si="60"/>
        <v>1</v>
      </c>
      <c r="C141" t="s">
        <v>291</v>
      </c>
      <c r="D141">
        <v>1</v>
      </c>
      <c r="E141" t="s">
        <v>736</v>
      </c>
      <c r="F141" s="31">
        <f t="shared" si="61"/>
        <v>1</v>
      </c>
      <c r="G141" s="31">
        <v>0</v>
      </c>
      <c r="H141" s="31" t="s">
        <v>34</v>
      </c>
      <c r="I141" s="31">
        <v>-5.8</v>
      </c>
      <c r="J141" s="31">
        <v>-10.199999999999999</v>
      </c>
      <c r="K141" s="31">
        <v>0</v>
      </c>
      <c r="L141" s="31">
        <v>0</v>
      </c>
      <c r="M141" s="31">
        <v>0</v>
      </c>
      <c r="N141" s="31">
        <v>0</v>
      </c>
      <c r="O141" s="31">
        <v>51.7</v>
      </c>
      <c r="P141" s="31">
        <v>48.3</v>
      </c>
      <c r="Q141" s="31">
        <v>52.1</v>
      </c>
      <c r="R141" s="31">
        <v>47.9</v>
      </c>
      <c r="S141" s="31">
        <v>40.200000000000003</v>
      </c>
      <c r="T141" s="31">
        <v>59.8</v>
      </c>
      <c r="U141" s="31">
        <v>38.799999999999997</v>
      </c>
      <c r="V141" s="31">
        <v>61.2</v>
      </c>
      <c r="W141" t="s">
        <v>292</v>
      </c>
      <c r="Y141" t="s">
        <v>22</v>
      </c>
      <c r="Z141" t="s">
        <v>291</v>
      </c>
      <c r="AA141" t="b">
        <v>0</v>
      </c>
      <c r="AK141">
        <f t="shared" si="50"/>
        <v>-10.199999999999999</v>
      </c>
      <c r="AL141">
        <f t="shared" si="62"/>
        <v>-10.199859</v>
      </c>
      <c r="AM141">
        <f t="shared" si="51"/>
        <v>10.800178000000001</v>
      </c>
      <c r="AN141" t="str">
        <f t="shared" si="52"/>
        <v>Leeds City Council</v>
      </c>
      <c r="AO141">
        <f t="shared" si="53"/>
        <v>10.8</v>
      </c>
      <c r="AQ141">
        <f>SUM($AU$2:AU141)</f>
        <v>140</v>
      </c>
      <c r="AR141" t="str">
        <f t="shared" si="63"/>
        <v>Leeds City Council</v>
      </c>
      <c r="AS141">
        <f t="shared" si="54"/>
        <v>10.8</v>
      </c>
      <c r="AT141">
        <f t="shared" si="55"/>
        <v>0</v>
      </c>
      <c r="AU141">
        <f t="shared" si="56"/>
        <v>1</v>
      </c>
      <c r="AX141" t="str">
        <f t="shared" si="57"/>
        <v>Leeds City Council</v>
      </c>
      <c r="AY141">
        <f t="shared" si="58"/>
        <v>10.8</v>
      </c>
      <c r="AZ141">
        <f t="shared" si="59"/>
        <v>0</v>
      </c>
      <c r="BB141" t="str">
        <f t="shared" si="64"/>
        <v>Leeds City Council</v>
      </c>
      <c r="BC141">
        <f t="shared" si="65"/>
        <v>10.8</v>
      </c>
      <c r="BD141" s="31">
        <f>IFERROR(BC141-VLOOKUP(BB141,Data_2018!$C$2:$V$394,$AE$1+6,FALSE),"")</f>
        <v>-2.2999999999999989</v>
      </c>
      <c r="BE141" s="43" t="str">
        <f t="shared" si="66"/>
        <v>i</v>
      </c>
      <c r="BL141" s="31" t="str">
        <f t="shared" si="67"/>
        <v>Leeds City Council</v>
      </c>
      <c r="BM141" s="31">
        <f t="shared" si="68"/>
        <v>-2.2999999999999989</v>
      </c>
      <c r="BN141" s="31">
        <f t="shared" si="69"/>
        <v>-2.2999858999999989</v>
      </c>
      <c r="BO141" s="31">
        <f t="shared" si="70"/>
        <v>1.0000093999999999</v>
      </c>
      <c r="BP141" s="31" t="str">
        <f t="shared" si="71"/>
        <v>Cambridgeshire Police</v>
      </c>
      <c r="BQ141" s="31">
        <f t="shared" si="72"/>
        <v>0.99999999999999989</v>
      </c>
      <c r="BR141" s="31">
        <f t="shared" si="73"/>
        <v>0.99999999999999989</v>
      </c>
      <c r="BS141" s="31">
        <f t="shared" si="74"/>
        <v>0</v>
      </c>
    </row>
    <row r="142" spans="1:71" ht="14.25" customHeight="1" x14ac:dyDescent="0.25">
      <c r="A142" s="8">
        <f>--((B142+Data_2018!B142)=2)</f>
        <v>1</v>
      </c>
      <c r="B142" s="8">
        <f t="shared" si="60"/>
        <v>1</v>
      </c>
      <c r="C142" t="s">
        <v>293</v>
      </c>
      <c r="D142">
        <v>1</v>
      </c>
      <c r="E142" t="s">
        <v>739</v>
      </c>
      <c r="F142" s="31">
        <f t="shared" si="61"/>
        <v>1</v>
      </c>
      <c r="G142" s="31">
        <v>0</v>
      </c>
      <c r="H142" s="31" t="s">
        <v>43</v>
      </c>
      <c r="I142" s="31">
        <v>11.6</v>
      </c>
      <c r="J142" s="31">
        <v>20.6</v>
      </c>
      <c r="K142" s="31">
        <v>-14.2</v>
      </c>
      <c r="L142" s="31">
        <v>-400</v>
      </c>
      <c r="M142" s="31">
        <v>17.899999999999999</v>
      </c>
      <c r="N142" s="31">
        <v>6</v>
      </c>
      <c r="O142" s="31">
        <v>35.9</v>
      </c>
      <c r="P142" s="31">
        <v>64.099999999999994</v>
      </c>
      <c r="Q142" s="31">
        <v>46.9</v>
      </c>
      <c r="R142" s="31">
        <v>53.1</v>
      </c>
      <c r="S142" s="31">
        <v>63.3</v>
      </c>
      <c r="T142" s="31">
        <v>36.700000000000003</v>
      </c>
      <c r="U142" s="31">
        <v>68.900000000000006</v>
      </c>
      <c r="V142" s="31">
        <v>31.1</v>
      </c>
      <c r="W142" t="s">
        <v>294</v>
      </c>
      <c r="Y142" t="s">
        <v>24</v>
      </c>
      <c r="Z142" t="s">
        <v>293</v>
      </c>
      <c r="AA142" t="b">
        <v>0</v>
      </c>
      <c r="AK142">
        <f t="shared" si="50"/>
        <v>20.6</v>
      </c>
      <c r="AL142">
        <f t="shared" si="62"/>
        <v>20.600142000000002</v>
      </c>
      <c r="AM142">
        <f t="shared" si="51"/>
        <v>10.700026999999999</v>
      </c>
      <c r="AN142" t="str">
        <f t="shared" si="52"/>
        <v>Bolton Metropolitan Borough Council</v>
      </c>
      <c r="AO142">
        <f t="shared" si="53"/>
        <v>10.7</v>
      </c>
      <c r="AQ142">
        <f>SUM($AU$2:AU142)</f>
        <v>141</v>
      </c>
      <c r="AR142" t="str">
        <f t="shared" si="63"/>
        <v>Bolton Metropolitan Borough Council</v>
      </c>
      <c r="AS142">
        <f t="shared" si="54"/>
        <v>10.7</v>
      </c>
      <c r="AT142">
        <f t="shared" si="55"/>
        <v>0</v>
      </c>
      <c r="AU142">
        <f t="shared" si="56"/>
        <v>1</v>
      </c>
      <c r="AX142" t="str">
        <f t="shared" si="57"/>
        <v>Bolton Metropolitan Borough Council</v>
      </c>
      <c r="AY142">
        <f t="shared" si="58"/>
        <v>10.7</v>
      </c>
      <c r="AZ142">
        <f t="shared" si="59"/>
        <v>0</v>
      </c>
      <c r="BB142" t="str">
        <f t="shared" si="64"/>
        <v>Bolton Metropolitan Borough Council</v>
      </c>
      <c r="BC142">
        <f t="shared" si="65"/>
        <v>10.7</v>
      </c>
      <c r="BD142" s="31">
        <f>IFERROR(BC142-VLOOKUP(BB142,Data_2018!$C$2:$V$394,$AE$1+6,FALSE),"")</f>
        <v>0</v>
      </c>
      <c r="BE142" s="43" t="str">
        <f t="shared" si="66"/>
        <v/>
      </c>
      <c r="BL142" s="31" t="str">
        <f t="shared" si="67"/>
        <v>Bolton Metropolitan Borough Council</v>
      </c>
      <c r="BM142" s="31">
        <f t="shared" si="68"/>
        <v>0</v>
      </c>
      <c r="BN142" s="31">
        <f t="shared" si="69"/>
        <v>1.42E-5</v>
      </c>
      <c r="BO142" s="31">
        <f t="shared" si="70"/>
        <v>1.0000049</v>
      </c>
      <c r="BP142" s="31" t="str">
        <f t="shared" si="71"/>
        <v>Cambridgeshire County Council</v>
      </c>
      <c r="BQ142" s="31">
        <f t="shared" si="72"/>
        <v>1</v>
      </c>
      <c r="BR142" s="31">
        <f t="shared" si="73"/>
        <v>1</v>
      </c>
      <c r="BS142" s="31">
        <f t="shared" si="74"/>
        <v>0</v>
      </c>
    </row>
    <row r="143" spans="1:71" ht="14.25" customHeight="1" x14ac:dyDescent="0.25">
      <c r="A143" s="8">
        <f>--((B143+Data_2018!B143)=2)</f>
        <v>1</v>
      </c>
      <c r="B143" s="8">
        <f t="shared" si="60"/>
        <v>1</v>
      </c>
      <c r="C143" t="s">
        <v>295</v>
      </c>
      <c r="D143">
        <v>1</v>
      </c>
      <c r="E143" t="s">
        <v>741</v>
      </c>
      <c r="F143" s="31">
        <f t="shared" si="61"/>
        <v>1</v>
      </c>
      <c r="G143" s="31">
        <v>0</v>
      </c>
      <c r="H143" s="31" t="s">
        <v>34</v>
      </c>
      <c r="I143" s="31">
        <v>18.3</v>
      </c>
      <c r="J143" s="31">
        <v>19.7</v>
      </c>
      <c r="K143" s="31">
        <v>24.3</v>
      </c>
      <c r="L143" s="31">
        <v>19.399999999999999</v>
      </c>
      <c r="M143" s="31">
        <v>12.5</v>
      </c>
      <c r="N143" s="31">
        <v>10.6</v>
      </c>
      <c r="O143" s="31">
        <v>13.8</v>
      </c>
      <c r="P143" s="31">
        <v>86.2</v>
      </c>
      <c r="Q143" s="31">
        <v>22.1</v>
      </c>
      <c r="R143" s="31">
        <v>77.900000000000006</v>
      </c>
      <c r="S143" s="31">
        <v>24.2</v>
      </c>
      <c r="T143" s="31">
        <v>75.8</v>
      </c>
      <c r="U143" s="31">
        <v>34.1</v>
      </c>
      <c r="V143" s="31">
        <v>65.900000000000006</v>
      </c>
      <c r="W143" t="s">
        <v>296</v>
      </c>
      <c r="Y143" t="s">
        <v>24</v>
      </c>
      <c r="Z143" t="s">
        <v>295</v>
      </c>
      <c r="AA143" t="b">
        <v>0</v>
      </c>
      <c r="AK143">
        <f t="shared" si="50"/>
        <v>19.7</v>
      </c>
      <c r="AL143">
        <f t="shared" si="62"/>
        <v>19.700143000000001</v>
      </c>
      <c r="AM143">
        <f t="shared" si="51"/>
        <v>10.400208000000001</v>
      </c>
      <c r="AN143" t="str">
        <f t="shared" si="52"/>
        <v>Medway Council</v>
      </c>
      <c r="AO143">
        <f t="shared" si="53"/>
        <v>10.4</v>
      </c>
      <c r="AQ143">
        <f>SUM($AU$2:AU143)</f>
        <v>142</v>
      </c>
      <c r="AR143" t="str">
        <f t="shared" si="63"/>
        <v>Medway Council</v>
      </c>
      <c r="AS143">
        <f t="shared" si="54"/>
        <v>10.4</v>
      </c>
      <c r="AT143">
        <f t="shared" si="55"/>
        <v>0</v>
      </c>
      <c r="AU143">
        <f t="shared" si="56"/>
        <v>1</v>
      </c>
      <c r="AX143" t="str">
        <f t="shared" si="57"/>
        <v>Medway Council</v>
      </c>
      <c r="AY143">
        <f t="shared" si="58"/>
        <v>10.4</v>
      </c>
      <c r="AZ143">
        <f t="shared" si="59"/>
        <v>0</v>
      </c>
      <c r="BB143" t="str">
        <f t="shared" si="64"/>
        <v>Medway Council</v>
      </c>
      <c r="BC143">
        <f t="shared" si="65"/>
        <v>10.4</v>
      </c>
      <c r="BD143" s="31">
        <f>IFERROR(BC143-VLOOKUP(BB143,Data_2018!$C$2:$V$394,$AE$1+6,FALSE),"")</f>
        <v>1</v>
      </c>
      <c r="BE143" s="43" t="str">
        <f t="shared" si="66"/>
        <v>h</v>
      </c>
      <c r="BL143" s="31" t="str">
        <f t="shared" si="67"/>
        <v>Medway Council</v>
      </c>
      <c r="BM143" s="31">
        <f t="shared" si="68"/>
        <v>1</v>
      </c>
      <c r="BN143" s="31">
        <f t="shared" si="69"/>
        <v>1.0000142999999999</v>
      </c>
      <c r="BO143" s="31">
        <f t="shared" si="70"/>
        <v>0.90000569999999858</v>
      </c>
      <c r="BP143" s="31" t="str">
        <f t="shared" si="71"/>
        <v>Mid Suffolk District Council</v>
      </c>
      <c r="BQ143" s="31">
        <f t="shared" si="72"/>
        <v>0.89999999999999858</v>
      </c>
      <c r="BR143" s="31">
        <f t="shared" si="73"/>
        <v>0.89999999999999858</v>
      </c>
      <c r="BS143" s="31">
        <f t="shared" si="74"/>
        <v>0</v>
      </c>
    </row>
    <row r="144" spans="1:71" ht="14.25" customHeight="1" x14ac:dyDescent="0.25">
      <c r="A144" s="8">
        <f>--((B144+Data_2018!B144)=2)</f>
        <v>1</v>
      </c>
      <c r="B144" s="8">
        <f t="shared" si="60"/>
        <v>1</v>
      </c>
      <c r="C144" t="s">
        <v>297</v>
      </c>
      <c r="D144">
        <v>1</v>
      </c>
      <c r="E144" t="s">
        <v>740</v>
      </c>
      <c r="F144" s="31">
        <f t="shared" si="61"/>
        <v>1</v>
      </c>
      <c r="G144" s="31">
        <v>0</v>
      </c>
      <c r="H144" s="31" t="s">
        <v>46</v>
      </c>
      <c r="I144" s="31">
        <v>4.8</v>
      </c>
      <c r="J144" s="31">
        <v>5.0999999999999996</v>
      </c>
      <c r="K144" s="31">
        <v>0</v>
      </c>
      <c r="L144" s="31">
        <v>0</v>
      </c>
      <c r="M144" s="31">
        <v>0</v>
      </c>
      <c r="N144" s="31">
        <v>0</v>
      </c>
      <c r="O144" s="31">
        <v>87.5</v>
      </c>
      <c r="P144" s="31">
        <v>12.5</v>
      </c>
      <c r="Q144" s="31">
        <v>91.1</v>
      </c>
      <c r="R144" s="31">
        <v>8.9</v>
      </c>
      <c r="S144" s="31">
        <v>84.1</v>
      </c>
      <c r="T144" s="31">
        <v>15.9</v>
      </c>
      <c r="U144" s="31">
        <v>84.3</v>
      </c>
      <c r="V144" s="31">
        <v>15.7</v>
      </c>
      <c r="Y144" t="s">
        <v>25</v>
      </c>
      <c r="Z144" t="s">
        <v>297</v>
      </c>
      <c r="AA144" t="b">
        <v>0</v>
      </c>
      <c r="AK144">
        <f t="shared" si="50"/>
        <v>5.0999999999999996</v>
      </c>
      <c r="AL144">
        <f t="shared" si="62"/>
        <v>5.1001439999999993</v>
      </c>
      <c r="AM144">
        <f t="shared" si="51"/>
        <v>10.300308000000001</v>
      </c>
      <c r="AN144" t="str">
        <f t="shared" si="52"/>
        <v>South Yorkshire Fire&amp; Rescue</v>
      </c>
      <c r="AO144">
        <f t="shared" si="53"/>
        <v>10.3</v>
      </c>
      <c r="AQ144">
        <f>SUM($AU$2:AU144)</f>
        <v>143</v>
      </c>
      <c r="AR144" t="str">
        <f t="shared" si="63"/>
        <v>South Yorkshire Fire&amp; Rescue</v>
      </c>
      <c r="AS144">
        <f t="shared" si="54"/>
        <v>10.3</v>
      </c>
      <c r="AT144">
        <f t="shared" si="55"/>
        <v>0</v>
      </c>
      <c r="AU144">
        <f t="shared" si="56"/>
        <v>1</v>
      </c>
      <c r="AX144" t="str">
        <f t="shared" si="57"/>
        <v>South Yorkshire Fire&amp; Rescue</v>
      </c>
      <c r="AY144">
        <f t="shared" si="58"/>
        <v>10.3</v>
      </c>
      <c r="AZ144">
        <f t="shared" si="59"/>
        <v>0</v>
      </c>
      <c r="BB144" t="str">
        <f t="shared" si="64"/>
        <v>South Yorkshire Fire&amp; Rescue</v>
      </c>
      <c r="BC144">
        <f t="shared" si="65"/>
        <v>10.3</v>
      </c>
      <c r="BD144" s="31">
        <f>IFERROR(BC144-VLOOKUP(BB144,Data_2018!$C$2:$V$394,$AE$1+6,FALSE),"")</f>
        <v>3.3000000000000007</v>
      </c>
      <c r="BE144" s="43" t="str">
        <f t="shared" si="66"/>
        <v>h</v>
      </c>
      <c r="BL144" s="31" t="str">
        <f t="shared" si="67"/>
        <v>South Yorkshire Fire&amp; Rescue</v>
      </c>
      <c r="BM144" s="31">
        <f t="shared" si="68"/>
        <v>3.3000000000000007</v>
      </c>
      <c r="BN144" s="31">
        <f t="shared" si="69"/>
        <v>3.3000144000000007</v>
      </c>
      <c r="BO144" s="31">
        <f t="shared" si="70"/>
        <v>0.90000089999999855</v>
      </c>
      <c r="BP144" s="31" t="str">
        <f t="shared" si="71"/>
        <v>Dorset Police</v>
      </c>
      <c r="BQ144" s="31">
        <f t="shared" si="72"/>
        <v>0.89999999999999858</v>
      </c>
      <c r="BR144" s="31">
        <f t="shared" si="73"/>
        <v>0.89999999999999858</v>
      </c>
      <c r="BS144" s="31">
        <f t="shared" si="74"/>
        <v>0</v>
      </c>
    </row>
    <row r="145" spans="1:71" ht="14.25" customHeight="1" x14ac:dyDescent="0.25">
      <c r="A145" s="8">
        <f>--((B145+Data_2018!B145)=2)</f>
        <v>1</v>
      </c>
      <c r="B145" s="8">
        <f t="shared" si="60"/>
        <v>1</v>
      </c>
      <c r="C145" t="s">
        <v>298</v>
      </c>
      <c r="E145" t="s">
        <v>798</v>
      </c>
      <c r="F145" s="31">
        <f t="shared" si="61"/>
        <v>1</v>
      </c>
      <c r="G145" s="31">
        <v>0</v>
      </c>
      <c r="H145" s="31" t="s">
        <v>34</v>
      </c>
      <c r="I145" s="31">
        <v>3.9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41</v>
      </c>
      <c r="P145" s="31">
        <v>59</v>
      </c>
      <c r="Q145" s="31">
        <v>24</v>
      </c>
      <c r="R145" s="31">
        <v>76</v>
      </c>
      <c r="S145" s="31">
        <v>32</v>
      </c>
      <c r="T145" s="31">
        <v>68</v>
      </c>
      <c r="U145" s="31">
        <v>40</v>
      </c>
      <c r="V145" s="31">
        <v>60</v>
      </c>
      <c r="W145" t="s">
        <v>299</v>
      </c>
      <c r="Y145" t="s">
        <v>25</v>
      </c>
      <c r="Z145" t="s">
        <v>298</v>
      </c>
      <c r="AA145" t="b">
        <v>0</v>
      </c>
      <c r="AK145">
        <f t="shared" si="50"/>
        <v>0</v>
      </c>
      <c r="AL145">
        <f t="shared" si="62"/>
        <v>1.45E-4</v>
      </c>
      <c r="AM145">
        <f t="shared" si="51"/>
        <v>10.200355</v>
      </c>
      <c r="AN145" t="str">
        <f t="shared" si="52"/>
        <v>Tyne &amp; Wear Fire and Rescue Service</v>
      </c>
      <c r="AO145">
        <f t="shared" si="53"/>
        <v>10.199999999999999</v>
      </c>
      <c r="AQ145">
        <f>SUM($AU$2:AU145)</f>
        <v>144</v>
      </c>
      <c r="AR145" t="str">
        <f t="shared" si="63"/>
        <v>Tyne &amp; Wear Fire and Rescue Service</v>
      </c>
      <c r="AS145">
        <f t="shared" si="54"/>
        <v>10.199999999999999</v>
      </c>
      <c r="AT145">
        <f t="shared" si="55"/>
        <v>0</v>
      </c>
      <c r="AU145">
        <f t="shared" si="56"/>
        <v>1</v>
      </c>
      <c r="AX145" t="str">
        <f t="shared" si="57"/>
        <v>Tyne &amp; Wear Fire and Rescue Service</v>
      </c>
      <c r="AY145">
        <f t="shared" si="58"/>
        <v>10.199999999999999</v>
      </c>
      <c r="AZ145">
        <f t="shared" si="59"/>
        <v>0</v>
      </c>
      <c r="BB145" t="str">
        <f t="shared" si="64"/>
        <v>Tyne &amp; Wear Fire and Rescue Service</v>
      </c>
      <c r="BC145">
        <f t="shared" si="65"/>
        <v>10.199999999999999</v>
      </c>
      <c r="BD145" s="31">
        <f>IFERROR(BC145-VLOOKUP(BB145,Data_2018!$C$2:$V$394,$AE$1+6,FALSE),"")</f>
        <v>9.9999999999999645E-2</v>
      </c>
      <c r="BE145" s="43" t="str">
        <f t="shared" si="66"/>
        <v>h</v>
      </c>
      <c r="BL145" s="31" t="str">
        <f t="shared" si="67"/>
        <v>Tyne &amp; Wear Fire and Rescue Service</v>
      </c>
      <c r="BM145" s="31">
        <f t="shared" si="68"/>
        <v>9.9999999999999645E-2</v>
      </c>
      <c r="BN145" s="31">
        <f t="shared" si="69"/>
        <v>0.10001449999999965</v>
      </c>
      <c r="BO145" s="31">
        <f t="shared" si="70"/>
        <v>0.80002840000000008</v>
      </c>
      <c r="BP145" s="31" t="str">
        <f t="shared" si="71"/>
        <v>Huntingdonshire District Council</v>
      </c>
      <c r="BQ145" s="31">
        <f t="shared" si="72"/>
        <v>0.8</v>
      </c>
      <c r="BR145" s="31">
        <f t="shared" si="73"/>
        <v>0.8</v>
      </c>
      <c r="BS145" s="31">
        <f t="shared" si="74"/>
        <v>0</v>
      </c>
    </row>
    <row r="146" spans="1:71" ht="14.25" customHeight="1" x14ac:dyDescent="0.25">
      <c r="A146" s="8">
        <f>--((B146+Data_2018!B146)=2)</f>
        <v>1</v>
      </c>
      <c r="B146" s="8">
        <f t="shared" si="60"/>
        <v>1</v>
      </c>
      <c r="C146" t="s">
        <v>300</v>
      </c>
      <c r="D146">
        <v>1</v>
      </c>
      <c r="E146" t="s">
        <v>736</v>
      </c>
      <c r="F146" s="31">
        <f t="shared" si="61"/>
        <v>1</v>
      </c>
      <c r="G146" s="31">
        <v>0</v>
      </c>
      <c r="H146" s="31" t="s">
        <v>34</v>
      </c>
      <c r="I146" s="31">
        <v>12.4</v>
      </c>
      <c r="J146" s="31">
        <v>6.7</v>
      </c>
      <c r="K146" s="31">
        <v>0</v>
      </c>
      <c r="L146" s="31">
        <v>0</v>
      </c>
      <c r="M146" s="31">
        <v>0</v>
      </c>
      <c r="N146" s="31">
        <v>0</v>
      </c>
      <c r="O146" s="31">
        <v>40.6</v>
      </c>
      <c r="P146" s="31">
        <v>59.4</v>
      </c>
      <c r="Q146" s="31">
        <v>17</v>
      </c>
      <c r="R146" s="31">
        <v>83</v>
      </c>
      <c r="S146" s="31">
        <v>33</v>
      </c>
      <c r="T146" s="31">
        <v>67</v>
      </c>
      <c r="U146" s="31">
        <v>52.5</v>
      </c>
      <c r="V146" s="31">
        <v>47.5</v>
      </c>
      <c r="W146" t="s">
        <v>301</v>
      </c>
      <c r="Y146" t="s">
        <v>23</v>
      </c>
      <c r="Z146" t="s">
        <v>300</v>
      </c>
      <c r="AA146" t="b">
        <v>0</v>
      </c>
      <c r="AK146">
        <f t="shared" si="50"/>
        <v>6.7</v>
      </c>
      <c r="AL146">
        <f t="shared" si="62"/>
        <v>6.7001460000000002</v>
      </c>
      <c r="AM146">
        <f t="shared" si="51"/>
        <v>10.000216999999999</v>
      </c>
      <c r="AN146" t="str">
        <f t="shared" si="52"/>
        <v>Milton Keynes Council</v>
      </c>
      <c r="AO146">
        <f t="shared" si="53"/>
        <v>10</v>
      </c>
      <c r="AQ146">
        <f>SUM($AU$2:AU146)</f>
        <v>145</v>
      </c>
      <c r="AR146" t="str">
        <f t="shared" si="63"/>
        <v>Milton Keynes Council</v>
      </c>
      <c r="AS146">
        <f t="shared" si="54"/>
        <v>10</v>
      </c>
      <c r="AT146">
        <f t="shared" si="55"/>
        <v>0</v>
      </c>
      <c r="AU146">
        <f t="shared" si="56"/>
        <v>1</v>
      </c>
      <c r="AX146" t="str">
        <f t="shared" si="57"/>
        <v>Milton Keynes Council</v>
      </c>
      <c r="AY146">
        <f t="shared" si="58"/>
        <v>10</v>
      </c>
      <c r="AZ146">
        <f t="shared" si="59"/>
        <v>0</v>
      </c>
      <c r="BB146" t="str">
        <f t="shared" si="64"/>
        <v>Milton Keynes Council</v>
      </c>
      <c r="BC146">
        <f t="shared" si="65"/>
        <v>10</v>
      </c>
      <c r="BD146" s="31">
        <f>IFERROR(BC146-VLOOKUP(BB146,Data_2018!$C$2:$V$394,$AE$1+6,FALSE),"")</f>
        <v>-5</v>
      </c>
      <c r="BE146" s="43" t="str">
        <f t="shared" si="66"/>
        <v>i</v>
      </c>
      <c r="BL146" s="31" t="str">
        <f t="shared" si="67"/>
        <v>Milton Keynes Council</v>
      </c>
      <c r="BM146" s="31">
        <f t="shared" si="68"/>
        <v>-5</v>
      </c>
      <c r="BN146" s="31">
        <f t="shared" si="69"/>
        <v>-4.9999853999999999</v>
      </c>
      <c r="BO146" s="31">
        <f t="shared" si="70"/>
        <v>0.80001979999999984</v>
      </c>
      <c r="BP146" s="31" t="str">
        <f t="shared" si="71"/>
        <v>Wiltshire Council</v>
      </c>
      <c r="BQ146" s="31">
        <f t="shared" si="72"/>
        <v>0.79999999999999982</v>
      </c>
      <c r="BR146" s="31">
        <f t="shared" si="73"/>
        <v>0.79999999999999982</v>
      </c>
      <c r="BS146" s="31">
        <f t="shared" si="74"/>
        <v>0</v>
      </c>
    </row>
    <row r="147" spans="1:71" ht="14.25" customHeight="1" x14ac:dyDescent="0.25">
      <c r="A147" s="8">
        <f>--((B147+Data_2018!B147)=2)</f>
        <v>1</v>
      </c>
      <c r="B147" s="8">
        <f t="shared" si="60"/>
        <v>1</v>
      </c>
      <c r="C147" t="s">
        <v>302</v>
      </c>
      <c r="D147">
        <v>1</v>
      </c>
      <c r="E147" t="s">
        <v>736</v>
      </c>
      <c r="F147" s="31">
        <f t="shared" si="61"/>
        <v>1</v>
      </c>
      <c r="G147" s="31">
        <v>0</v>
      </c>
      <c r="H147" s="31" t="s">
        <v>34</v>
      </c>
      <c r="I147" s="31">
        <v>-0.9</v>
      </c>
      <c r="J147" s="31">
        <v>-2.6</v>
      </c>
      <c r="K147" s="31">
        <v>0</v>
      </c>
      <c r="L147" s="31">
        <v>0</v>
      </c>
      <c r="M147" s="31">
        <v>0</v>
      </c>
      <c r="N147" s="31">
        <v>0</v>
      </c>
      <c r="O147" s="31">
        <v>59.8</v>
      </c>
      <c r="P147" s="31">
        <v>40.200000000000003</v>
      </c>
      <c r="Q147" s="31">
        <v>48.8</v>
      </c>
      <c r="R147" s="31">
        <v>51.2</v>
      </c>
      <c r="S147" s="31">
        <v>49.8</v>
      </c>
      <c r="T147" s="31">
        <v>50.2</v>
      </c>
      <c r="U147" s="31">
        <v>48</v>
      </c>
      <c r="V147" s="31">
        <v>52</v>
      </c>
      <c r="W147" t="s">
        <v>303</v>
      </c>
      <c r="Y147" t="s">
        <v>25</v>
      </c>
      <c r="Z147" t="s">
        <v>302</v>
      </c>
      <c r="AA147" t="b">
        <v>0</v>
      </c>
      <c r="AK147">
        <f t="shared" si="50"/>
        <v>-2.6</v>
      </c>
      <c r="AL147">
        <f t="shared" si="62"/>
        <v>-2.599853</v>
      </c>
      <c r="AM147">
        <f t="shared" si="51"/>
        <v>9.9003890000000006</v>
      </c>
      <c r="AN147" t="str">
        <f t="shared" si="52"/>
        <v>Wychavon District Council</v>
      </c>
      <c r="AO147">
        <f t="shared" si="53"/>
        <v>9.9</v>
      </c>
      <c r="AQ147">
        <f>SUM($AU$2:AU147)</f>
        <v>146</v>
      </c>
      <c r="AR147" t="str">
        <f t="shared" si="63"/>
        <v>Wychavon District Council</v>
      </c>
      <c r="AS147">
        <f t="shared" si="54"/>
        <v>9.9</v>
      </c>
      <c r="AT147">
        <f t="shared" si="55"/>
        <v>0</v>
      </c>
      <c r="AU147">
        <f t="shared" si="56"/>
        <v>1</v>
      </c>
      <c r="AX147" t="str">
        <f t="shared" si="57"/>
        <v>Wychavon District Council</v>
      </c>
      <c r="AY147">
        <f t="shared" si="58"/>
        <v>9.9</v>
      </c>
      <c r="AZ147">
        <f t="shared" si="59"/>
        <v>0</v>
      </c>
      <c r="BB147" t="str">
        <f t="shared" si="64"/>
        <v>Wychavon District Council</v>
      </c>
      <c r="BC147">
        <f t="shared" si="65"/>
        <v>9.9</v>
      </c>
      <c r="BD147" s="31">
        <f>IFERROR(BC147-VLOOKUP(BB147,Data_2018!$C$2:$V$394,$AE$1+6,FALSE),"")</f>
        <v>-3.7999999999999989</v>
      </c>
      <c r="BE147" s="43" t="str">
        <f t="shared" si="66"/>
        <v>i</v>
      </c>
      <c r="BL147" s="31" t="str">
        <f t="shared" si="67"/>
        <v>Wychavon District Council</v>
      </c>
      <c r="BM147" s="31">
        <f t="shared" si="68"/>
        <v>-3.7999999999999989</v>
      </c>
      <c r="BN147" s="31">
        <f t="shared" si="69"/>
        <v>-3.799985299999999</v>
      </c>
      <c r="BO147" s="31">
        <f t="shared" si="70"/>
        <v>0.80001020000000067</v>
      </c>
      <c r="BP147" s="31" t="str">
        <f t="shared" si="71"/>
        <v>Rotherham Metropolitan Borough Council</v>
      </c>
      <c r="BQ147" s="31">
        <f t="shared" si="72"/>
        <v>0.80000000000000071</v>
      </c>
      <c r="BR147" s="31">
        <f t="shared" si="73"/>
        <v>0.80000000000000071</v>
      </c>
      <c r="BS147" s="31">
        <f t="shared" si="74"/>
        <v>0</v>
      </c>
    </row>
    <row r="148" spans="1:71" ht="14.25" customHeight="1" x14ac:dyDescent="0.25">
      <c r="A148" s="8">
        <f>--((B148+Data_2018!B148)=2)</f>
        <v>1</v>
      </c>
      <c r="B148" s="8">
        <f t="shared" si="60"/>
        <v>1</v>
      </c>
      <c r="C148" t="s">
        <v>304</v>
      </c>
      <c r="D148">
        <v>1</v>
      </c>
      <c r="E148" t="s">
        <v>738</v>
      </c>
      <c r="F148" s="31">
        <f t="shared" si="61"/>
        <v>1</v>
      </c>
      <c r="G148" s="31">
        <v>0</v>
      </c>
      <c r="H148" s="31" t="s">
        <v>34</v>
      </c>
      <c r="I148" s="31">
        <v>8</v>
      </c>
      <c r="J148" s="31">
        <v>8</v>
      </c>
      <c r="K148" s="31">
        <v>0</v>
      </c>
      <c r="L148" s="31">
        <v>0</v>
      </c>
      <c r="M148" s="31">
        <v>0</v>
      </c>
      <c r="N148" s="31">
        <v>0</v>
      </c>
      <c r="O148" s="31">
        <v>17</v>
      </c>
      <c r="P148" s="31">
        <v>83</v>
      </c>
      <c r="Q148" s="31">
        <v>32</v>
      </c>
      <c r="R148" s="31">
        <v>68</v>
      </c>
      <c r="S148" s="31">
        <v>32</v>
      </c>
      <c r="T148" s="31">
        <v>68</v>
      </c>
      <c r="U148" s="31">
        <v>34</v>
      </c>
      <c r="V148" s="31">
        <v>66</v>
      </c>
      <c r="W148" t="s">
        <v>305</v>
      </c>
      <c r="Y148" t="s">
        <v>25</v>
      </c>
      <c r="Z148" t="s">
        <v>304</v>
      </c>
      <c r="AA148" t="b">
        <v>0</v>
      </c>
      <c r="AK148">
        <f t="shared" si="50"/>
        <v>8</v>
      </c>
      <c r="AL148">
        <f t="shared" si="62"/>
        <v>8.0001479999999994</v>
      </c>
      <c r="AM148">
        <f t="shared" si="51"/>
        <v>9.8002250000000011</v>
      </c>
      <c r="AN148" t="str">
        <f t="shared" si="52"/>
        <v>Norfolk County Council</v>
      </c>
      <c r="AO148">
        <f t="shared" si="53"/>
        <v>9.8000000000000007</v>
      </c>
      <c r="AQ148">
        <f>SUM($AU$2:AU148)</f>
        <v>147</v>
      </c>
      <c r="AR148" t="str">
        <f t="shared" si="63"/>
        <v>Norfolk County Council</v>
      </c>
      <c r="AS148">
        <f t="shared" si="54"/>
        <v>9.8000000000000007</v>
      </c>
      <c r="AT148">
        <f t="shared" si="55"/>
        <v>0</v>
      </c>
      <c r="AU148">
        <f t="shared" si="56"/>
        <v>1</v>
      </c>
      <c r="AX148" t="str">
        <f t="shared" si="57"/>
        <v>Norfolk County Council</v>
      </c>
      <c r="AY148">
        <f t="shared" si="58"/>
        <v>9.8000000000000007</v>
      </c>
      <c r="AZ148">
        <f t="shared" si="59"/>
        <v>0</v>
      </c>
      <c r="BB148" t="str">
        <f t="shared" si="64"/>
        <v>Norfolk County Council</v>
      </c>
      <c r="BC148">
        <f t="shared" si="65"/>
        <v>9.8000000000000007</v>
      </c>
      <c r="BD148" s="31">
        <f>IFERROR(BC148-VLOOKUP(BB148,Data_2018!$C$2:$V$394,$AE$1+6,FALSE),"")</f>
        <v>0.10000000000000142</v>
      </c>
      <c r="BE148" s="43" t="str">
        <f t="shared" si="66"/>
        <v>h</v>
      </c>
      <c r="BL148" s="31" t="str">
        <f t="shared" si="67"/>
        <v>Norfolk County Council</v>
      </c>
      <c r="BM148" s="31">
        <f t="shared" si="68"/>
        <v>0.10000000000000142</v>
      </c>
      <c r="BN148" s="31">
        <f t="shared" si="69"/>
        <v>0.10001480000000142</v>
      </c>
      <c r="BO148" s="31">
        <f t="shared" si="70"/>
        <v>0.80000350000000076</v>
      </c>
      <c r="BP148" s="31" t="str">
        <f t="shared" si="71"/>
        <v>Northamptonshire Police</v>
      </c>
      <c r="BQ148" s="31">
        <f t="shared" si="72"/>
        <v>0.80000000000000071</v>
      </c>
      <c r="BR148" s="31">
        <f t="shared" si="73"/>
        <v>0.80000000000000071</v>
      </c>
      <c r="BS148" s="31">
        <f t="shared" si="74"/>
        <v>0</v>
      </c>
    </row>
    <row r="149" spans="1:71" ht="14.25" customHeight="1" x14ac:dyDescent="0.25">
      <c r="A149" s="8">
        <f>--((B149+Data_2018!B149)=2)</f>
        <v>1</v>
      </c>
      <c r="B149" s="8">
        <f t="shared" si="60"/>
        <v>1</v>
      </c>
      <c r="C149" t="s">
        <v>306</v>
      </c>
      <c r="D149">
        <v>1</v>
      </c>
      <c r="E149" t="s">
        <v>736</v>
      </c>
      <c r="F149" s="31">
        <f t="shared" si="61"/>
        <v>1</v>
      </c>
      <c r="G149" s="31">
        <v>0</v>
      </c>
      <c r="H149" s="31" t="s">
        <v>34</v>
      </c>
      <c r="I149" s="31">
        <v>9</v>
      </c>
      <c r="J149" s="31">
        <v>12</v>
      </c>
      <c r="K149" s="31">
        <v>0</v>
      </c>
      <c r="L149" s="31">
        <v>0</v>
      </c>
      <c r="M149" s="31">
        <v>0</v>
      </c>
      <c r="N149" s="31">
        <v>0</v>
      </c>
      <c r="O149" s="31">
        <v>52</v>
      </c>
      <c r="P149" s="31">
        <v>48</v>
      </c>
      <c r="Q149" s="31">
        <v>29</v>
      </c>
      <c r="R149" s="31">
        <v>71</v>
      </c>
      <c r="S149" s="31">
        <v>37</v>
      </c>
      <c r="T149" s="31">
        <v>63</v>
      </c>
      <c r="U149" s="31">
        <v>52</v>
      </c>
      <c r="V149" s="31">
        <v>48</v>
      </c>
      <c r="W149" t="s">
        <v>307</v>
      </c>
      <c r="Y149" t="s">
        <v>23</v>
      </c>
      <c r="Z149" t="s">
        <v>306</v>
      </c>
      <c r="AA149" t="b">
        <v>0</v>
      </c>
      <c r="AK149">
        <f t="shared" si="50"/>
        <v>12</v>
      </c>
      <c r="AL149">
        <f t="shared" si="62"/>
        <v>12.000149</v>
      </c>
      <c r="AM149">
        <f t="shared" si="51"/>
        <v>9.8002060000000011</v>
      </c>
      <c r="AN149" t="str">
        <f t="shared" si="52"/>
        <v>Manchester City Council</v>
      </c>
      <c r="AO149">
        <f t="shared" si="53"/>
        <v>9.8000000000000007</v>
      </c>
      <c r="AQ149">
        <f>SUM($AU$2:AU149)</f>
        <v>148</v>
      </c>
      <c r="AR149" t="str">
        <f t="shared" si="63"/>
        <v>Manchester City Council</v>
      </c>
      <c r="AS149">
        <f t="shared" si="54"/>
        <v>9.8000000000000007</v>
      </c>
      <c r="AT149">
        <f t="shared" si="55"/>
        <v>0</v>
      </c>
      <c r="AU149">
        <f t="shared" si="56"/>
        <v>1</v>
      </c>
      <c r="AX149" t="str">
        <f t="shared" si="57"/>
        <v>Manchester City Council</v>
      </c>
      <c r="AY149">
        <f t="shared" si="58"/>
        <v>9.8000000000000007</v>
      </c>
      <c r="AZ149">
        <f t="shared" si="59"/>
        <v>0</v>
      </c>
      <c r="BB149" t="str">
        <f t="shared" si="64"/>
        <v>Manchester City Council</v>
      </c>
      <c r="BC149">
        <f t="shared" si="65"/>
        <v>9.8000000000000007</v>
      </c>
      <c r="BD149" s="31">
        <f>IFERROR(BC149-VLOOKUP(BB149,Data_2018!$C$2:$V$394,$AE$1+6,FALSE),"")</f>
        <v>1</v>
      </c>
      <c r="BE149" s="43" t="str">
        <f t="shared" si="66"/>
        <v>h</v>
      </c>
      <c r="BL149" s="31" t="str">
        <f t="shared" si="67"/>
        <v>Manchester City Council</v>
      </c>
      <c r="BM149" s="31">
        <f t="shared" si="68"/>
        <v>1</v>
      </c>
      <c r="BN149" s="31">
        <f t="shared" si="69"/>
        <v>1.0000149</v>
      </c>
      <c r="BO149" s="31">
        <f t="shared" si="70"/>
        <v>0.70000769999999934</v>
      </c>
      <c r="BP149" s="31" t="str">
        <f t="shared" si="71"/>
        <v>Warrington Borough Council</v>
      </c>
      <c r="BQ149" s="31">
        <f t="shared" si="72"/>
        <v>0.69999999999999929</v>
      </c>
      <c r="BR149" s="31">
        <f t="shared" si="73"/>
        <v>0.69999999999999929</v>
      </c>
      <c r="BS149" s="31">
        <f t="shared" si="74"/>
        <v>0</v>
      </c>
    </row>
    <row r="150" spans="1:71" ht="14.25" customHeight="1" x14ac:dyDescent="0.25">
      <c r="A150" s="8">
        <f>--((B150+Data_2018!B150)=2)</f>
        <v>1</v>
      </c>
      <c r="B150" s="8">
        <f t="shared" si="60"/>
        <v>1</v>
      </c>
      <c r="C150" t="s">
        <v>308</v>
      </c>
      <c r="D150">
        <v>1</v>
      </c>
      <c r="E150" t="s">
        <v>736</v>
      </c>
      <c r="F150" s="31">
        <f t="shared" si="61"/>
        <v>1</v>
      </c>
      <c r="G150" s="31">
        <v>0</v>
      </c>
      <c r="H150" s="31" t="s">
        <v>34</v>
      </c>
      <c r="I150" s="31">
        <v>10.8</v>
      </c>
      <c r="J150" s="31">
        <v>13</v>
      </c>
      <c r="K150" s="31">
        <v>0</v>
      </c>
      <c r="L150" s="31">
        <v>0</v>
      </c>
      <c r="M150" s="31">
        <v>0</v>
      </c>
      <c r="N150" s="31">
        <v>0</v>
      </c>
      <c r="O150" s="31">
        <v>28</v>
      </c>
      <c r="P150" s="31">
        <v>72</v>
      </c>
      <c r="Q150" s="31">
        <v>42</v>
      </c>
      <c r="R150" s="31">
        <v>58</v>
      </c>
      <c r="S150" s="31">
        <v>52</v>
      </c>
      <c r="T150" s="31">
        <v>48</v>
      </c>
      <c r="U150" s="31">
        <v>50</v>
      </c>
      <c r="V150" s="31">
        <v>50</v>
      </c>
      <c r="W150" t="s">
        <v>309</v>
      </c>
      <c r="Y150" t="s">
        <v>23</v>
      </c>
      <c r="Z150" t="s">
        <v>308</v>
      </c>
      <c r="AA150" t="b">
        <v>0</v>
      </c>
      <c r="AK150">
        <f t="shared" si="50"/>
        <v>13</v>
      </c>
      <c r="AL150">
        <f t="shared" si="62"/>
        <v>13.00015</v>
      </c>
      <c r="AM150">
        <f t="shared" si="51"/>
        <v>9.7003749999999993</v>
      </c>
      <c r="AN150" t="str">
        <f t="shared" si="52"/>
        <v>West Sussex County Council</v>
      </c>
      <c r="AO150">
        <f t="shared" si="53"/>
        <v>9.6999999999999993</v>
      </c>
      <c r="AQ150">
        <f>SUM($AU$2:AU150)</f>
        <v>149</v>
      </c>
      <c r="AR150" t="str">
        <f t="shared" si="63"/>
        <v>West Sussex County Council</v>
      </c>
      <c r="AS150">
        <f t="shared" si="54"/>
        <v>9.6999999999999993</v>
      </c>
      <c r="AT150">
        <f t="shared" si="55"/>
        <v>0</v>
      </c>
      <c r="AU150">
        <f t="shared" si="56"/>
        <v>1</v>
      </c>
      <c r="AX150" t="str">
        <f t="shared" si="57"/>
        <v>West Sussex County Council</v>
      </c>
      <c r="AY150">
        <f t="shared" si="58"/>
        <v>9.6999999999999993</v>
      </c>
      <c r="AZ150">
        <f t="shared" si="59"/>
        <v>0</v>
      </c>
      <c r="BB150" t="str">
        <f t="shared" si="64"/>
        <v>West Sussex County Council</v>
      </c>
      <c r="BC150">
        <f t="shared" si="65"/>
        <v>9.6999999999999993</v>
      </c>
      <c r="BD150" s="31">
        <f>IFERROR(BC150-VLOOKUP(BB150,Data_2018!$C$2:$V$394,$AE$1+6,FALSE),"")</f>
        <v>-0.10000000000000142</v>
      </c>
      <c r="BE150" s="43" t="str">
        <f t="shared" si="66"/>
        <v>i</v>
      </c>
      <c r="BL150" s="31" t="str">
        <f t="shared" si="67"/>
        <v>West Sussex County Council</v>
      </c>
      <c r="BM150" s="31">
        <f t="shared" si="68"/>
        <v>-0.10000000000000142</v>
      </c>
      <c r="BN150" s="31">
        <f t="shared" si="69"/>
        <v>-9.998500000000142E-2</v>
      </c>
      <c r="BO150" s="31">
        <f t="shared" si="70"/>
        <v>0.70000279999999926</v>
      </c>
      <c r="BP150" s="31" t="str">
        <f t="shared" si="71"/>
        <v>Humberside Police</v>
      </c>
      <c r="BQ150" s="31">
        <f t="shared" si="72"/>
        <v>0.69999999999999929</v>
      </c>
      <c r="BR150" s="31">
        <f t="shared" si="73"/>
        <v>0.69999999999999929</v>
      </c>
      <c r="BS150" s="31">
        <f t="shared" si="74"/>
        <v>0</v>
      </c>
    </row>
    <row r="151" spans="1:71" ht="14.25" customHeight="1" x14ac:dyDescent="0.25">
      <c r="A151" s="8">
        <f>--((B151+Data_2018!B151)=2)</f>
        <v>1</v>
      </c>
      <c r="B151" s="8">
        <f t="shared" si="60"/>
        <v>1</v>
      </c>
      <c r="C151" t="s">
        <v>310</v>
      </c>
      <c r="D151">
        <v>1</v>
      </c>
      <c r="E151" t="s">
        <v>740</v>
      </c>
      <c r="F151" s="31">
        <f t="shared" si="61"/>
        <v>1</v>
      </c>
      <c r="G151" s="31">
        <v>0</v>
      </c>
      <c r="H151" s="31" t="s">
        <v>46</v>
      </c>
      <c r="I151" s="31">
        <v>32.200000000000003</v>
      </c>
      <c r="J151" s="31">
        <v>29.4</v>
      </c>
      <c r="K151" s="31">
        <v>0</v>
      </c>
      <c r="L151" s="31">
        <v>0</v>
      </c>
      <c r="M151" s="31">
        <v>0</v>
      </c>
      <c r="N151" s="31">
        <v>0</v>
      </c>
      <c r="O151" s="31">
        <v>64.400000000000006</v>
      </c>
      <c r="P151" s="31">
        <v>35.6</v>
      </c>
      <c r="Q151" s="31">
        <v>86.7</v>
      </c>
      <c r="R151" s="31">
        <v>13.3</v>
      </c>
      <c r="S151" s="31">
        <v>96.7</v>
      </c>
      <c r="T151" s="31">
        <v>3.3</v>
      </c>
      <c r="U151" s="31">
        <v>94.5</v>
      </c>
      <c r="V151" s="31">
        <v>5.5</v>
      </c>
      <c r="W151" t="s">
        <v>311</v>
      </c>
      <c r="Y151" t="s">
        <v>22</v>
      </c>
      <c r="Z151" t="s">
        <v>310</v>
      </c>
      <c r="AA151" t="b">
        <v>0</v>
      </c>
      <c r="AK151">
        <f t="shared" si="50"/>
        <v>29.4</v>
      </c>
      <c r="AL151">
        <f t="shared" si="62"/>
        <v>29.400150999999997</v>
      </c>
      <c r="AM151">
        <f t="shared" si="51"/>
        <v>9.7002109999999995</v>
      </c>
      <c r="AN151" t="str">
        <f t="shared" si="52"/>
        <v>Metropolitan Police Service</v>
      </c>
      <c r="AO151">
        <f t="shared" si="53"/>
        <v>9.6999999999999993</v>
      </c>
      <c r="AQ151">
        <f>SUM($AU$2:AU151)</f>
        <v>150</v>
      </c>
      <c r="AR151" t="str">
        <f t="shared" si="63"/>
        <v>Metropolitan Police Service</v>
      </c>
      <c r="AS151">
        <f t="shared" si="54"/>
        <v>9.6999999999999993</v>
      </c>
      <c r="AT151">
        <f t="shared" si="55"/>
        <v>0</v>
      </c>
      <c r="AU151">
        <f t="shared" si="56"/>
        <v>1</v>
      </c>
      <c r="AX151" t="str">
        <f t="shared" si="57"/>
        <v>Metropolitan Police Service</v>
      </c>
      <c r="AY151">
        <f t="shared" si="58"/>
        <v>9.6999999999999993</v>
      </c>
      <c r="AZ151">
        <f t="shared" si="59"/>
        <v>0</v>
      </c>
      <c r="BB151" t="str">
        <f t="shared" si="64"/>
        <v>Metropolitan Police Service</v>
      </c>
      <c r="BC151">
        <f t="shared" si="65"/>
        <v>9.6999999999999993</v>
      </c>
      <c r="BD151" s="31">
        <f>IFERROR(BC151-VLOOKUP(BB151,Data_2018!$C$2:$V$394,$AE$1+6,FALSE),"")</f>
        <v>-2.8000000000000007</v>
      </c>
      <c r="BE151" s="43" t="str">
        <f t="shared" si="66"/>
        <v>i</v>
      </c>
      <c r="BL151" s="31" t="str">
        <f t="shared" si="67"/>
        <v>Metropolitan Police Service</v>
      </c>
      <c r="BM151" s="31">
        <f t="shared" si="68"/>
        <v>-2.8000000000000007</v>
      </c>
      <c r="BN151" s="31">
        <f t="shared" si="69"/>
        <v>-2.7999849000000006</v>
      </c>
      <c r="BO151" s="31">
        <f t="shared" si="70"/>
        <v>0.60002650000000013</v>
      </c>
      <c r="BP151" s="31" t="str">
        <f t="shared" si="71"/>
        <v>Derby City Council</v>
      </c>
      <c r="BQ151" s="31">
        <f t="shared" si="72"/>
        <v>0.60000000000000009</v>
      </c>
      <c r="BR151" s="31">
        <f t="shared" si="73"/>
        <v>0.60000000000000009</v>
      </c>
      <c r="BS151" s="31">
        <f t="shared" si="74"/>
        <v>0</v>
      </c>
    </row>
    <row r="152" spans="1:71" ht="14.25" customHeight="1" x14ac:dyDescent="0.25">
      <c r="A152" s="8">
        <f>--((B152+Data_2018!B152)=2)</f>
        <v>1</v>
      </c>
      <c r="B152" s="8">
        <f t="shared" si="60"/>
        <v>1</v>
      </c>
      <c r="C152" t="s">
        <v>312</v>
      </c>
      <c r="D152">
        <v>1</v>
      </c>
      <c r="E152" t="s">
        <v>738</v>
      </c>
      <c r="F152" s="31">
        <f t="shared" si="61"/>
        <v>1</v>
      </c>
      <c r="G152" s="31">
        <v>0</v>
      </c>
      <c r="H152" s="31" t="s">
        <v>34</v>
      </c>
      <c r="I152" s="31">
        <v>7.5</v>
      </c>
      <c r="J152" s="31">
        <v>12.8</v>
      </c>
      <c r="K152" s="31">
        <v>-291.39999999999998</v>
      </c>
      <c r="L152" s="31">
        <v>-304.89999999999998</v>
      </c>
      <c r="M152" s="31">
        <v>0.8</v>
      </c>
      <c r="N152" s="31">
        <v>0.8</v>
      </c>
      <c r="O152" s="31">
        <v>29.9</v>
      </c>
      <c r="P152" s="31">
        <v>70.099999999999994</v>
      </c>
      <c r="Q152" s="31">
        <v>18.899999999999999</v>
      </c>
      <c r="R152" s="31">
        <v>81.099999999999994</v>
      </c>
      <c r="S152" s="31">
        <v>31.1</v>
      </c>
      <c r="T152" s="31">
        <v>68.900000000000006</v>
      </c>
      <c r="U152" s="31">
        <v>34.799999999999997</v>
      </c>
      <c r="V152" s="31">
        <v>65.2</v>
      </c>
      <c r="W152" t="s">
        <v>313</v>
      </c>
      <c r="Y152" t="s">
        <v>25</v>
      </c>
      <c r="Z152" t="s">
        <v>312</v>
      </c>
      <c r="AA152" t="b">
        <v>0</v>
      </c>
      <c r="AK152">
        <f t="shared" si="50"/>
        <v>12.8</v>
      </c>
      <c r="AL152">
        <f t="shared" si="62"/>
        <v>12.800152000000001</v>
      </c>
      <c r="AM152">
        <f t="shared" si="51"/>
        <v>9.6001719999999988</v>
      </c>
      <c r="AN152" t="str">
        <f t="shared" si="52"/>
        <v>Knowsley Metropolitan Borough Council</v>
      </c>
      <c r="AO152">
        <f t="shared" si="53"/>
        <v>9.6</v>
      </c>
      <c r="AQ152">
        <f>SUM($AU$2:AU152)</f>
        <v>151</v>
      </c>
      <c r="AR152" t="str">
        <f t="shared" si="63"/>
        <v>Knowsley Metropolitan Borough Council</v>
      </c>
      <c r="AS152">
        <f t="shared" si="54"/>
        <v>9.6</v>
      </c>
      <c r="AT152">
        <f t="shared" si="55"/>
        <v>0</v>
      </c>
      <c r="AU152">
        <f t="shared" si="56"/>
        <v>1</v>
      </c>
      <c r="AX152" t="str">
        <f t="shared" si="57"/>
        <v>Knowsley Metropolitan Borough Council</v>
      </c>
      <c r="AY152">
        <f t="shared" si="58"/>
        <v>9.6</v>
      </c>
      <c r="AZ152">
        <f t="shared" si="59"/>
        <v>0</v>
      </c>
      <c r="BB152" t="str">
        <f t="shared" si="64"/>
        <v>Knowsley Metropolitan Borough Council</v>
      </c>
      <c r="BC152">
        <f t="shared" si="65"/>
        <v>9.6</v>
      </c>
      <c r="BD152" s="31">
        <f>IFERROR(BC152-VLOOKUP(BB152,Data_2018!$C$2:$V$394,$AE$1+6,FALSE),"")</f>
        <v>-2</v>
      </c>
      <c r="BE152" s="43" t="str">
        <f t="shared" si="66"/>
        <v>i</v>
      </c>
      <c r="BL152" s="31" t="str">
        <f t="shared" si="67"/>
        <v>Knowsley Metropolitan Borough Council</v>
      </c>
      <c r="BM152" s="31">
        <f t="shared" si="68"/>
        <v>-2</v>
      </c>
      <c r="BN152" s="31">
        <f t="shared" si="69"/>
        <v>-1.9999848</v>
      </c>
      <c r="BO152" s="31">
        <f t="shared" si="70"/>
        <v>0.6000259</v>
      </c>
      <c r="BP152" s="31" t="str">
        <f t="shared" si="71"/>
        <v>London Borough of Hillingdon</v>
      </c>
      <c r="BQ152" s="31">
        <f t="shared" si="72"/>
        <v>0.6</v>
      </c>
      <c r="BR152" s="31">
        <f t="shared" si="73"/>
        <v>0.6</v>
      </c>
      <c r="BS152" s="31">
        <f t="shared" si="74"/>
        <v>0</v>
      </c>
    </row>
    <row r="153" spans="1:71" ht="14.25" customHeight="1" x14ac:dyDescent="0.25">
      <c r="A153" s="8">
        <f>--((B153+Data_2018!B153)=2)</f>
        <v>1</v>
      </c>
      <c r="B153" s="8">
        <f t="shared" si="60"/>
        <v>1</v>
      </c>
      <c r="C153" t="s">
        <v>314</v>
      </c>
      <c r="D153">
        <v>1</v>
      </c>
      <c r="E153" t="s">
        <v>739</v>
      </c>
      <c r="F153" s="31">
        <f t="shared" si="61"/>
        <v>1</v>
      </c>
      <c r="G153" s="31">
        <v>0</v>
      </c>
      <c r="H153" s="31" t="s">
        <v>43</v>
      </c>
      <c r="I153" s="31">
        <v>10.1</v>
      </c>
      <c r="J153" s="31">
        <v>21.5</v>
      </c>
      <c r="K153" s="31">
        <v>13.1</v>
      </c>
      <c r="L153" s="31">
        <v>29.4</v>
      </c>
      <c r="M153" s="31">
        <v>4.7</v>
      </c>
      <c r="N153" s="31">
        <v>2.6</v>
      </c>
      <c r="O153" s="31">
        <v>42.3</v>
      </c>
      <c r="P153" s="31">
        <v>57.7</v>
      </c>
      <c r="Q153" s="31">
        <v>44.6</v>
      </c>
      <c r="R153" s="31">
        <v>55.4</v>
      </c>
      <c r="S153" s="31">
        <v>63.3</v>
      </c>
      <c r="T153" s="31">
        <v>36.700000000000003</v>
      </c>
      <c r="U153" s="31">
        <v>67.7</v>
      </c>
      <c r="V153" s="31">
        <v>32.299999999999997</v>
      </c>
      <c r="Y153" t="s">
        <v>25</v>
      </c>
      <c r="Z153" t="s">
        <v>314</v>
      </c>
      <c r="AA153" t="b">
        <v>0</v>
      </c>
      <c r="AK153">
        <f t="shared" si="50"/>
        <v>21.5</v>
      </c>
      <c r="AL153">
        <f t="shared" si="62"/>
        <v>21.500153000000001</v>
      </c>
      <c r="AM153">
        <f t="shared" si="51"/>
        <v>9.6000129999999988</v>
      </c>
      <c r="AN153" t="str">
        <f t="shared" si="52"/>
        <v>Barnsley Metropolitan Borough Council</v>
      </c>
      <c r="AO153">
        <f t="shared" si="53"/>
        <v>9.6</v>
      </c>
      <c r="AQ153">
        <f>SUM($AU$2:AU153)</f>
        <v>152</v>
      </c>
      <c r="AR153" t="str">
        <f t="shared" si="63"/>
        <v>Barnsley Metropolitan Borough Council</v>
      </c>
      <c r="AS153">
        <f t="shared" si="54"/>
        <v>9.6</v>
      </c>
      <c r="AT153">
        <f t="shared" si="55"/>
        <v>0</v>
      </c>
      <c r="AU153">
        <f t="shared" si="56"/>
        <v>1</v>
      </c>
      <c r="AX153" t="str">
        <f t="shared" si="57"/>
        <v>Barnsley Metropolitan Borough Council</v>
      </c>
      <c r="AY153">
        <f t="shared" si="58"/>
        <v>9.6</v>
      </c>
      <c r="AZ153">
        <f t="shared" si="59"/>
        <v>0</v>
      </c>
      <c r="BB153" t="str">
        <f t="shared" si="64"/>
        <v>Barnsley Metropolitan Borough Council</v>
      </c>
      <c r="BC153">
        <f t="shared" si="65"/>
        <v>9.6</v>
      </c>
      <c r="BD153" s="31">
        <f>IFERROR(BC153-VLOOKUP(BB153,Data_2018!$C$2:$V$394,$AE$1+6,FALSE),"")</f>
        <v>-2.8000000000000007</v>
      </c>
      <c r="BE153" s="43" t="str">
        <f t="shared" si="66"/>
        <v>i</v>
      </c>
      <c r="BL153" s="31" t="str">
        <f t="shared" si="67"/>
        <v>Barnsley Metropolitan Borough Council</v>
      </c>
      <c r="BM153" s="31">
        <f t="shared" si="68"/>
        <v>-2.8000000000000007</v>
      </c>
      <c r="BN153" s="31">
        <f t="shared" si="69"/>
        <v>-2.7999847000000009</v>
      </c>
      <c r="BO153" s="31">
        <f t="shared" si="70"/>
        <v>0.60002570000000011</v>
      </c>
      <c r="BP153" s="31" t="str">
        <f t="shared" si="71"/>
        <v>City of York Council</v>
      </c>
      <c r="BQ153" s="31">
        <f t="shared" si="72"/>
        <v>0.60000000000000009</v>
      </c>
      <c r="BR153" s="31">
        <f t="shared" si="73"/>
        <v>0.60000000000000009</v>
      </c>
      <c r="BS153" s="31">
        <f t="shared" si="74"/>
        <v>0</v>
      </c>
    </row>
    <row r="154" spans="1:71" ht="14.25" customHeight="1" x14ac:dyDescent="0.25">
      <c r="A154" s="8">
        <f>--((B154+Data_2018!B154)=2)</f>
        <v>1</v>
      </c>
      <c r="B154" s="8">
        <f t="shared" si="60"/>
        <v>1</v>
      </c>
      <c r="C154" t="s">
        <v>315</v>
      </c>
      <c r="E154" t="s">
        <v>741</v>
      </c>
      <c r="F154" s="31">
        <f t="shared" si="61"/>
        <v>1</v>
      </c>
      <c r="G154" s="31">
        <v>0</v>
      </c>
      <c r="H154" s="31" t="s">
        <v>34</v>
      </c>
      <c r="I154" s="31">
        <v>-2.9</v>
      </c>
      <c r="J154" s="31">
        <v>1.9</v>
      </c>
      <c r="K154" s="31">
        <v>35.799999999999997</v>
      </c>
      <c r="L154" s="31">
        <v>18</v>
      </c>
      <c r="M154" s="31">
        <v>2.8</v>
      </c>
      <c r="N154" s="31">
        <v>4.7</v>
      </c>
      <c r="O154" s="31">
        <v>39.799999999999997</v>
      </c>
      <c r="P154" s="31">
        <v>60.2</v>
      </c>
      <c r="Q154" s="31">
        <v>22.8</v>
      </c>
      <c r="R154" s="31">
        <v>77.2</v>
      </c>
      <c r="S154" s="31">
        <v>37.4</v>
      </c>
      <c r="T154" s="31">
        <v>62.6</v>
      </c>
      <c r="U154" s="31">
        <v>33.6</v>
      </c>
      <c r="V154" s="31">
        <v>66.400000000000006</v>
      </c>
      <c r="W154" t="s">
        <v>316</v>
      </c>
      <c r="Y154" t="s">
        <v>24</v>
      </c>
      <c r="Z154" t="s">
        <v>315</v>
      </c>
      <c r="AA154" t="b">
        <v>0</v>
      </c>
      <c r="AK154">
        <f t="shared" si="50"/>
        <v>1.9</v>
      </c>
      <c r="AL154">
        <f t="shared" si="62"/>
        <v>1.9001539999999999</v>
      </c>
      <c r="AM154">
        <f t="shared" si="51"/>
        <v>9.4001859999999997</v>
      </c>
      <c r="AN154" t="str">
        <f t="shared" si="52"/>
        <v>Liverpool City Council</v>
      </c>
      <c r="AO154">
        <f t="shared" si="53"/>
        <v>9.4</v>
      </c>
      <c r="AQ154">
        <f>SUM($AU$2:AU154)</f>
        <v>153</v>
      </c>
      <c r="AR154" t="str">
        <f t="shared" si="63"/>
        <v>Liverpool City Council</v>
      </c>
      <c r="AS154">
        <f t="shared" si="54"/>
        <v>9.4</v>
      </c>
      <c r="AT154">
        <f t="shared" si="55"/>
        <v>0</v>
      </c>
      <c r="AU154">
        <f t="shared" si="56"/>
        <v>1</v>
      </c>
      <c r="AX154" t="str">
        <f t="shared" si="57"/>
        <v>Liverpool City Council</v>
      </c>
      <c r="AY154">
        <f t="shared" si="58"/>
        <v>9.4</v>
      </c>
      <c r="AZ154">
        <f t="shared" si="59"/>
        <v>0</v>
      </c>
      <c r="BB154" t="str">
        <f t="shared" si="64"/>
        <v>Liverpool City Council</v>
      </c>
      <c r="BC154">
        <f t="shared" si="65"/>
        <v>9.4</v>
      </c>
      <c r="BD154" s="31">
        <f>IFERROR(BC154-VLOOKUP(BB154,Data_2018!$C$2:$V$394,$AE$1+6,FALSE),"")</f>
        <v>-0.29999999999999893</v>
      </c>
      <c r="BE154" s="43" t="str">
        <f t="shared" si="66"/>
        <v>i</v>
      </c>
      <c r="BL154" s="31" t="str">
        <f t="shared" si="67"/>
        <v>Liverpool City Council</v>
      </c>
      <c r="BM154" s="31">
        <f t="shared" si="68"/>
        <v>-0.29999999999999893</v>
      </c>
      <c r="BN154" s="31">
        <f t="shared" si="69"/>
        <v>-0.29998459999999894</v>
      </c>
      <c r="BO154" s="31">
        <f t="shared" si="70"/>
        <v>0.6000236000000001</v>
      </c>
      <c r="BP154" s="31" t="str">
        <f t="shared" si="71"/>
        <v>Kent Fire &amp; Rescue Service</v>
      </c>
      <c r="BQ154" s="31">
        <f t="shared" si="72"/>
        <v>0.60000000000000009</v>
      </c>
      <c r="BR154" s="31">
        <f t="shared" si="73"/>
        <v>0.60000000000000009</v>
      </c>
      <c r="BS154" s="31">
        <f t="shared" si="74"/>
        <v>0</v>
      </c>
    </row>
    <row r="155" spans="1:71" ht="14.25" customHeight="1" x14ac:dyDescent="0.25">
      <c r="A155" s="8">
        <f>--((B155+Data_2018!B155)=2)</f>
        <v>1</v>
      </c>
      <c r="B155" s="8">
        <f t="shared" si="60"/>
        <v>1</v>
      </c>
      <c r="C155" t="s">
        <v>317</v>
      </c>
      <c r="D155">
        <v>1</v>
      </c>
      <c r="E155" t="s">
        <v>736</v>
      </c>
      <c r="F155" s="31">
        <f t="shared" si="61"/>
        <v>1</v>
      </c>
      <c r="G155" s="31">
        <v>0</v>
      </c>
      <c r="H155" s="31" t="s">
        <v>34</v>
      </c>
      <c r="I155" s="31">
        <v>-4.5999999999999996</v>
      </c>
      <c r="J155" s="31">
        <v>-16.100000000000001</v>
      </c>
      <c r="K155" s="31">
        <v>-15.8</v>
      </c>
      <c r="L155" s="31">
        <v>0</v>
      </c>
      <c r="M155" s="31">
        <v>49.4</v>
      </c>
      <c r="N155" s="31">
        <v>55.7</v>
      </c>
      <c r="O155" s="31">
        <v>76.7</v>
      </c>
      <c r="P155" s="31">
        <v>23.3</v>
      </c>
      <c r="Q155" s="31">
        <v>42.5</v>
      </c>
      <c r="R155" s="31">
        <v>57.5</v>
      </c>
      <c r="S155" s="31">
        <v>40.299999999999997</v>
      </c>
      <c r="T155" s="31">
        <v>59.7</v>
      </c>
      <c r="U155" s="31">
        <v>50.7</v>
      </c>
      <c r="V155" s="31">
        <v>49.3</v>
      </c>
      <c r="W155" t="s">
        <v>318</v>
      </c>
      <c r="Y155" t="s">
        <v>23</v>
      </c>
      <c r="Z155" t="s">
        <v>317</v>
      </c>
      <c r="AA155" t="b">
        <v>0</v>
      </c>
      <c r="AK155">
        <f t="shared" si="50"/>
        <v>-16.100000000000001</v>
      </c>
      <c r="AL155">
        <f t="shared" si="62"/>
        <v>-16.099845000000002</v>
      </c>
      <c r="AM155">
        <f t="shared" si="51"/>
        <v>9.3003879999999999</v>
      </c>
      <c r="AN155" t="str">
        <f t="shared" si="52"/>
        <v>Worcestershire County Council</v>
      </c>
      <c r="AO155">
        <f t="shared" si="53"/>
        <v>9.3000000000000007</v>
      </c>
      <c r="AQ155">
        <f>SUM($AU$2:AU155)</f>
        <v>154</v>
      </c>
      <c r="AR155" t="str">
        <f t="shared" si="63"/>
        <v>Worcestershire County Council</v>
      </c>
      <c r="AS155">
        <f t="shared" si="54"/>
        <v>9.3000000000000007</v>
      </c>
      <c r="AT155">
        <f t="shared" si="55"/>
        <v>0</v>
      </c>
      <c r="AU155">
        <f t="shared" si="56"/>
        <v>1</v>
      </c>
      <c r="AX155" t="str">
        <f t="shared" si="57"/>
        <v>Worcestershire County Council</v>
      </c>
      <c r="AY155">
        <f t="shared" si="58"/>
        <v>9.3000000000000007</v>
      </c>
      <c r="AZ155">
        <f t="shared" si="59"/>
        <v>0</v>
      </c>
      <c r="BB155" t="str">
        <f t="shared" si="64"/>
        <v>Worcestershire County Council</v>
      </c>
      <c r="BC155">
        <f t="shared" si="65"/>
        <v>9.3000000000000007</v>
      </c>
      <c r="BD155" s="31">
        <f>IFERROR(BC155-VLOOKUP(BB155,Data_2018!$C$2:$V$394,$AE$1+6,FALSE),"")</f>
        <v>0.10000000000000142</v>
      </c>
      <c r="BE155" s="43" t="str">
        <f t="shared" si="66"/>
        <v>h</v>
      </c>
      <c r="BL155" s="31" t="str">
        <f t="shared" si="67"/>
        <v>Worcestershire County Council</v>
      </c>
      <c r="BM155" s="31">
        <f t="shared" si="68"/>
        <v>0.10000000000000142</v>
      </c>
      <c r="BN155" s="31">
        <f t="shared" si="69"/>
        <v>0.10001550000000142</v>
      </c>
      <c r="BO155" s="31">
        <f t="shared" si="70"/>
        <v>0.60001139999999964</v>
      </c>
      <c r="BP155" s="31" t="str">
        <f t="shared" si="71"/>
        <v>Gateshead Council</v>
      </c>
      <c r="BQ155" s="31">
        <f t="shared" si="72"/>
        <v>0.59999999999999964</v>
      </c>
      <c r="BR155" s="31">
        <f t="shared" si="73"/>
        <v>0.59999999999999964</v>
      </c>
      <c r="BS155" s="31">
        <f t="shared" si="74"/>
        <v>0</v>
      </c>
    </row>
    <row r="156" spans="1:71" ht="14.25" customHeight="1" x14ac:dyDescent="0.25">
      <c r="A156" s="8">
        <f>--((B156+Data_2018!B156)=2)</f>
        <v>1</v>
      </c>
      <c r="B156" s="8">
        <f t="shared" si="60"/>
        <v>1</v>
      </c>
      <c r="C156" t="s">
        <v>319</v>
      </c>
      <c r="D156">
        <v>1</v>
      </c>
      <c r="E156" t="s">
        <v>736</v>
      </c>
      <c r="F156" s="31">
        <f t="shared" si="61"/>
        <v>1</v>
      </c>
      <c r="G156" s="31">
        <v>0</v>
      </c>
      <c r="H156" s="31" t="s">
        <v>34</v>
      </c>
      <c r="I156" s="31">
        <v>-8</v>
      </c>
      <c r="J156" s="31">
        <v>-19</v>
      </c>
      <c r="K156" s="31">
        <v>0</v>
      </c>
      <c r="L156" s="31">
        <v>0</v>
      </c>
      <c r="M156" s="31">
        <v>0</v>
      </c>
      <c r="N156" s="31">
        <v>0</v>
      </c>
      <c r="O156" s="31">
        <v>61</v>
      </c>
      <c r="P156" s="31">
        <v>39</v>
      </c>
      <c r="Q156" s="31">
        <v>56</v>
      </c>
      <c r="R156" s="31">
        <v>44</v>
      </c>
      <c r="S156" s="31">
        <v>29</v>
      </c>
      <c r="T156" s="31">
        <v>71</v>
      </c>
      <c r="U156" s="31">
        <v>33</v>
      </c>
      <c r="V156" s="31">
        <v>67</v>
      </c>
      <c r="W156" t="s">
        <v>320</v>
      </c>
      <c r="Y156" t="s">
        <v>23</v>
      </c>
      <c r="Z156" t="s">
        <v>319</v>
      </c>
      <c r="AA156" t="b">
        <v>0</v>
      </c>
      <c r="AK156">
        <f t="shared" si="50"/>
        <v>-19</v>
      </c>
      <c r="AL156">
        <f t="shared" si="62"/>
        <v>-18.999844</v>
      </c>
      <c r="AM156">
        <f t="shared" si="51"/>
        <v>9.3003499999999999</v>
      </c>
      <c r="AN156" t="str">
        <f t="shared" si="52"/>
        <v>Thurrock Borough Council</v>
      </c>
      <c r="AO156">
        <f t="shared" si="53"/>
        <v>9.3000000000000007</v>
      </c>
      <c r="AQ156">
        <f>SUM($AU$2:AU156)</f>
        <v>155</v>
      </c>
      <c r="AR156" t="str">
        <f t="shared" si="63"/>
        <v>Thurrock Borough Council</v>
      </c>
      <c r="AS156">
        <f t="shared" si="54"/>
        <v>9.3000000000000007</v>
      </c>
      <c r="AT156">
        <f t="shared" si="55"/>
        <v>0</v>
      </c>
      <c r="AU156">
        <f t="shared" si="56"/>
        <v>1</v>
      </c>
      <c r="AX156" t="str">
        <f t="shared" si="57"/>
        <v>Thurrock Borough Council</v>
      </c>
      <c r="AY156">
        <f t="shared" si="58"/>
        <v>9.3000000000000007</v>
      </c>
      <c r="AZ156">
        <f t="shared" si="59"/>
        <v>0</v>
      </c>
      <c r="BB156" t="str">
        <f t="shared" si="64"/>
        <v>Thurrock Borough Council</v>
      </c>
      <c r="BC156">
        <f t="shared" si="65"/>
        <v>9.3000000000000007</v>
      </c>
      <c r="BD156" s="31">
        <f>IFERROR(BC156-VLOOKUP(BB156,Data_2018!$C$2:$V$394,$AE$1+6,FALSE),"")</f>
        <v>-4.3999999999999986</v>
      </c>
      <c r="BE156" s="43" t="str">
        <f t="shared" si="66"/>
        <v>i</v>
      </c>
      <c r="BL156" s="31" t="str">
        <f t="shared" si="67"/>
        <v>Thurrock Borough Council</v>
      </c>
      <c r="BM156" s="31">
        <f t="shared" si="68"/>
        <v>-4.3999999999999986</v>
      </c>
      <c r="BN156" s="31">
        <f t="shared" si="69"/>
        <v>-4.3999843999999984</v>
      </c>
      <c r="BO156" s="31">
        <f t="shared" si="70"/>
        <v>0.60000889999999962</v>
      </c>
      <c r="BP156" s="31" t="str">
        <f t="shared" si="71"/>
        <v>Somerset County Council</v>
      </c>
      <c r="BQ156" s="31">
        <f t="shared" si="72"/>
        <v>0.59999999999999964</v>
      </c>
      <c r="BR156" s="31">
        <f t="shared" si="73"/>
        <v>0.59999999999999964</v>
      </c>
      <c r="BS156" s="31">
        <f t="shared" si="74"/>
        <v>0</v>
      </c>
    </row>
    <row r="157" spans="1:71" ht="14.25" customHeight="1" x14ac:dyDescent="0.25">
      <c r="A157" s="8">
        <f>--((B157+Data_2018!B157)=2)</f>
        <v>1</v>
      </c>
      <c r="B157" s="8">
        <f t="shared" si="60"/>
        <v>1</v>
      </c>
      <c r="C157" t="s">
        <v>321</v>
      </c>
      <c r="D157">
        <v>1</v>
      </c>
      <c r="E157" t="s">
        <v>736</v>
      </c>
      <c r="F157" s="31">
        <f t="shared" si="61"/>
        <v>1</v>
      </c>
      <c r="G157" s="31">
        <v>0</v>
      </c>
      <c r="H157" s="31" t="s">
        <v>34</v>
      </c>
      <c r="I157" s="31">
        <v>4.5999999999999996</v>
      </c>
      <c r="J157" s="31">
        <v>2.5</v>
      </c>
      <c r="K157" s="31">
        <v>0</v>
      </c>
      <c r="L157" s="31">
        <v>0</v>
      </c>
      <c r="M157" s="31">
        <v>0</v>
      </c>
      <c r="N157" s="31">
        <v>0</v>
      </c>
      <c r="O157" s="31">
        <v>57</v>
      </c>
      <c r="P157" s="31">
        <v>43</v>
      </c>
      <c r="Q157" s="31">
        <v>38</v>
      </c>
      <c r="R157" s="31">
        <v>62</v>
      </c>
      <c r="S157" s="31">
        <v>43</v>
      </c>
      <c r="T157" s="31">
        <v>57</v>
      </c>
      <c r="U157" s="31">
        <v>55</v>
      </c>
      <c r="V157" s="31">
        <v>45</v>
      </c>
      <c r="Y157" t="s">
        <v>22</v>
      </c>
      <c r="Z157" t="s">
        <v>321</v>
      </c>
      <c r="AA157" t="b">
        <v>0</v>
      </c>
      <c r="AK157">
        <f t="shared" si="50"/>
        <v>2.5</v>
      </c>
      <c r="AL157">
        <f t="shared" si="62"/>
        <v>2.5001570000000002</v>
      </c>
      <c r="AM157">
        <f t="shared" si="51"/>
        <v>9.2002829999999989</v>
      </c>
      <c r="AN157" t="str">
        <f t="shared" si="52"/>
        <v>Selby District Council</v>
      </c>
      <c r="AO157">
        <f t="shared" si="53"/>
        <v>9.1999999999999993</v>
      </c>
      <c r="AQ157">
        <f>SUM($AU$2:AU157)</f>
        <v>156</v>
      </c>
      <c r="AR157" t="str">
        <f t="shared" si="63"/>
        <v>Selby District Council</v>
      </c>
      <c r="AS157">
        <f t="shared" si="54"/>
        <v>9.1999999999999993</v>
      </c>
      <c r="AT157">
        <f t="shared" si="55"/>
        <v>0</v>
      </c>
      <c r="AU157">
        <f t="shared" si="56"/>
        <v>1</v>
      </c>
      <c r="AX157" t="str">
        <f t="shared" si="57"/>
        <v>Selby District Council</v>
      </c>
      <c r="AY157">
        <f t="shared" si="58"/>
        <v>9.1999999999999993</v>
      </c>
      <c r="AZ157">
        <f t="shared" si="59"/>
        <v>0</v>
      </c>
      <c r="BB157" t="str">
        <f t="shared" si="64"/>
        <v>Selby District Council</v>
      </c>
      <c r="BC157">
        <f t="shared" si="65"/>
        <v>9.1999999999999993</v>
      </c>
      <c r="BD157" s="31">
        <f>IFERROR(BC157-VLOOKUP(BB157,Data_2018!$C$2:$V$394,$AE$1+6,FALSE),"")</f>
        <v>-5.1000000000000014</v>
      </c>
      <c r="BE157" s="43" t="str">
        <f t="shared" si="66"/>
        <v>i</v>
      </c>
      <c r="BL157" s="31" t="str">
        <f t="shared" si="67"/>
        <v>Selby District Council</v>
      </c>
      <c r="BM157" s="31">
        <f t="shared" si="68"/>
        <v>-5.1000000000000014</v>
      </c>
      <c r="BN157" s="31">
        <f t="shared" si="69"/>
        <v>-5.0999843000000018</v>
      </c>
      <c r="BO157" s="31">
        <f t="shared" si="70"/>
        <v>0.60000789999999959</v>
      </c>
      <c r="BP157" s="31" t="str">
        <f t="shared" si="71"/>
        <v>Isle Of Wight Council</v>
      </c>
      <c r="BQ157" s="31">
        <f t="shared" si="72"/>
        <v>0.59999999999999964</v>
      </c>
      <c r="BR157" s="31">
        <f t="shared" si="73"/>
        <v>0.59999999999999964</v>
      </c>
      <c r="BS157" s="31">
        <f t="shared" si="74"/>
        <v>0</v>
      </c>
    </row>
    <row r="158" spans="1:71" ht="14.25" customHeight="1" x14ac:dyDescent="0.25">
      <c r="A158" s="8">
        <f>--((B158+Data_2018!B158)=2)</f>
        <v>1</v>
      </c>
      <c r="B158" s="8">
        <f t="shared" si="60"/>
        <v>1</v>
      </c>
      <c r="C158" t="s">
        <v>322</v>
      </c>
      <c r="D158">
        <v>1</v>
      </c>
      <c r="E158" t="s">
        <v>736</v>
      </c>
      <c r="F158" s="31">
        <f t="shared" si="61"/>
        <v>1</v>
      </c>
      <c r="G158" s="31">
        <v>0</v>
      </c>
      <c r="H158" s="31" t="s">
        <v>34</v>
      </c>
      <c r="I158" s="31">
        <v>3.9</v>
      </c>
      <c r="J158" s="31">
        <v>-10.8</v>
      </c>
      <c r="K158" s="31">
        <v>0</v>
      </c>
      <c r="L158" s="31">
        <v>0</v>
      </c>
      <c r="M158" s="31">
        <v>0</v>
      </c>
      <c r="N158" s="31">
        <v>0</v>
      </c>
      <c r="O158" s="31">
        <v>58.4</v>
      </c>
      <c r="P158" s="31">
        <v>41.6</v>
      </c>
      <c r="Q158" s="31">
        <v>55.6</v>
      </c>
      <c r="R158" s="31">
        <v>44.4</v>
      </c>
      <c r="S158" s="31">
        <v>42.3</v>
      </c>
      <c r="T158" s="31">
        <v>57.7</v>
      </c>
      <c r="U158" s="31">
        <v>58.1</v>
      </c>
      <c r="V158" s="31">
        <v>41.9</v>
      </c>
      <c r="W158" t="s">
        <v>323</v>
      </c>
      <c r="Y158" t="s">
        <v>22</v>
      </c>
      <c r="Z158" t="s">
        <v>322</v>
      </c>
      <c r="AA158" t="b">
        <v>0</v>
      </c>
      <c r="AK158">
        <f t="shared" si="50"/>
        <v>-10.8</v>
      </c>
      <c r="AL158">
        <f t="shared" si="62"/>
        <v>-10.799842</v>
      </c>
      <c r="AM158">
        <f t="shared" si="51"/>
        <v>9.1002720000000004</v>
      </c>
      <c r="AN158" t="str">
        <f t="shared" si="52"/>
        <v>Royal Borough of Windsor &amp; Maidenhead Council</v>
      </c>
      <c r="AO158">
        <f t="shared" si="53"/>
        <v>9.1</v>
      </c>
      <c r="AQ158">
        <f>SUM($AU$2:AU158)</f>
        <v>157</v>
      </c>
      <c r="AR158" t="str">
        <f t="shared" si="63"/>
        <v>Royal Borough of Windsor &amp; Maidenhead Council</v>
      </c>
      <c r="AS158">
        <f t="shared" si="54"/>
        <v>9.1</v>
      </c>
      <c r="AT158">
        <f t="shared" si="55"/>
        <v>0</v>
      </c>
      <c r="AU158">
        <f t="shared" si="56"/>
        <v>1</v>
      </c>
      <c r="AX158" t="str">
        <f t="shared" si="57"/>
        <v>Royal Borough of Windsor &amp; Maidenhead Council</v>
      </c>
      <c r="AY158">
        <f t="shared" si="58"/>
        <v>9.1</v>
      </c>
      <c r="AZ158">
        <f t="shared" si="59"/>
        <v>0</v>
      </c>
      <c r="BB158" t="str">
        <f t="shared" si="64"/>
        <v>Royal Borough of Windsor &amp; Maidenhead Council</v>
      </c>
      <c r="BC158">
        <f t="shared" si="65"/>
        <v>9.1</v>
      </c>
      <c r="BD158" s="31">
        <f>IFERROR(BC158-VLOOKUP(BB158,Data_2018!$C$2:$V$394,$AE$1+6,FALSE),"")</f>
        <v>-1.0999999999999996</v>
      </c>
      <c r="BE158" s="43" t="str">
        <f t="shared" si="66"/>
        <v>i</v>
      </c>
      <c r="BL158" s="31" t="str">
        <f t="shared" si="67"/>
        <v>Royal Borough of Windsor &amp; Maidenhead Council</v>
      </c>
      <c r="BM158" s="31">
        <f t="shared" si="68"/>
        <v>-1.0999999999999996</v>
      </c>
      <c r="BN158" s="31">
        <f t="shared" si="69"/>
        <v>-1.0999841999999997</v>
      </c>
      <c r="BO158" s="31">
        <f t="shared" si="70"/>
        <v>0.60000709999999968</v>
      </c>
      <c r="BP158" s="31" t="str">
        <f t="shared" si="71"/>
        <v>Woking Borough Council</v>
      </c>
      <c r="BQ158" s="31">
        <f t="shared" si="72"/>
        <v>0.59999999999999964</v>
      </c>
      <c r="BR158" s="31">
        <f t="shared" si="73"/>
        <v>0.59999999999999964</v>
      </c>
      <c r="BS158" s="31">
        <f t="shared" si="74"/>
        <v>0</v>
      </c>
    </row>
    <row r="159" spans="1:71" ht="14.25" customHeight="1" x14ac:dyDescent="0.25">
      <c r="A159" s="8">
        <f>--((B159+Data_2018!B159)=2)</f>
        <v>1</v>
      </c>
      <c r="B159" s="8">
        <f t="shared" si="60"/>
        <v>1</v>
      </c>
      <c r="C159" t="s">
        <v>324</v>
      </c>
      <c r="D159">
        <v>1</v>
      </c>
      <c r="E159" t="s">
        <v>740</v>
      </c>
      <c r="F159" s="31">
        <f t="shared" si="61"/>
        <v>1</v>
      </c>
      <c r="G159" s="31">
        <v>0</v>
      </c>
      <c r="H159" s="31" t="s">
        <v>46</v>
      </c>
      <c r="I159" s="31">
        <v>17</v>
      </c>
      <c r="J159" s="31">
        <v>23</v>
      </c>
      <c r="K159" s="31">
        <v>0</v>
      </c>
      <c r="L159" s="31">
        <v>0</v>
      </c>
      <c r="M159" s="31">
        <v>0</v>
      </c>
      <c r="N159" s="31">
        <v>0</v>
      </c>
      <c r="O159" s="31">
        <v>56</v>
      </c>
      <c r="P159" s="31">
        <v>44</v>
      </c>
      <c r="Q159" s="31">
        <v>88</v>
      </c>
      <c r="R159" s="31">
        <v>12</v>
      </c>
      <c r="S159" s="31">
        <v>95</v>
      </c>
      <c r="T159" s="31">
        <v>5</v>
      </c>
      <c r="U159" s="31">
        <v>88</v>
      </c>
      <c r="V159" s="31">
        <v>12</v>
      </c>
      <c r="W159" t="s">
        <v>325</v>
      </c>
      <c r="Y159" t="s">
        <v>25</v>
      </c>
      <c r="Z159" t="s">
        <v>324</v>
      </c>
      <c r="AA159" t="b">
        <v>0</v>
      </c>
      <c r="AK159">
        <f t="shared" si="50"/>
        <v>23</v>
      </c>
      <c r="AL159">
        <f t="shared" si="62"/>
        <v>23.000159</v>
      </c>
      <c r="AM159">
        <f t="shared" si="51"/>
        <v>9.1001890000000003</v>
      </c>
      <c r="AN159" t="str">
        <f t="shared" si="52"/>
        <v>London Borough of Bexley</v>
      </c>
      <c r="AO159">
        <f t="shared" si="53"/>
        <v>9.1</v>
      </c>
      <c r="AQ159">
        <f>SUM($AU$2:AU159)</f>
        <v>158</v>
      </c>
      <c r="AR159" t="str">
        <f t="shared" si="63"/>
        <v>London Borough of Bexley</v>
      </c>
      <c r="AS159">
        <f t="shared" si="54"/>
        <v>9.1</v>
      </c>
      <c r="AT159">
        <f t="shared" si="55"/>
        <v>0</v>
      </c>
      <c r="AU159">
        <f t="shared" si="56"/>
        <v>1</v>
      </c>
      <c r="AX159" t="str">
        <f t="shared" si="57"/>
        <v>London Borough of Bexley</v>
      </c>
      <c r="AY159">
        <f t="shared" si="58"/>
        <v>9.1</v>
      </c>
      <c r="AZ159">
        <f t="shared" si="59"/>
        <v>0</v>
      </c>
      <c r="BB159" t="str">
        <f t="shared" si="64"/>
        <v>London Borough of Bexley</v>
      </c>
      <c r="BC159">
        <f t="shared" si="65"/>
        <v>9.1</v>
      </c>
      <c r="BD159" s="31">
        <f>IFERROR(BC159-VLOOKUP(BB159,Data_2018!$C$2:$V$394,$AE$1+6,FALSE),"")</f>
        <v>-0.80000000000000071</v>
      </c>
      <c r="BE159" s="43" t="str">
        <f t="shared" si="66"/>
        <v>i</v>
      </c>
      <c r="BL159" s="31" t="str">
        <f t="shared" si="67"/>
        <v>London Borough of Bexley</v>
      </c>
      <c r="BM159" s="31">
        <f t="shared" si="68"/>
        <v>-0.80000000000000071</v>
      </c>
      <c r="BN159" s="31">
        <f t="shared" si="69"/>
        <v>-0.79998410000000075</v>
      </c>
      <c r="BO159" s="31">
        <f t="shared" si="70"/>
        <v>0.60000610000000143</v>
      </c>
      <c r="BP159" s="31" t="str">
        <f t="shared" si="71"/>
        <v>Charnwood Borough Council</v>
      </c>
      <c r="BQ159" s="31">
        <f t="shared" si="72"/>
        <v>0.60000000000000142</v>
      </c>
      <c r="BR159" s="31">
        <f t="shared" si="73"/>
        <v>0.60000000000000142</v>
      </c>
      <c r="BS159" s="31">
        <f t="shared" si="74"/>
        <v>0</v>
      </c>
    </row>
    <row r="160" spans="1:71" ht="14.25" customHeight="1" x14ac:dyDescent="0.25">
      <c r="A160" s="8">
        <f>--((B160+Data_2018!B160)=2)</f>
        <v>1</v>
      </c>
      <c r="B160" s="8">
        <f t="shared" si="60"/>
        <v>1</v>
      </c>
      <c r="C160" t="s">
        <v>326</v>
      </c>
      <c r="D160">
        <v>1</v>
      </c>
      <c r="E160" t="s">
        <v>739</v>
      </c>
      <c r="F160" s="31">
        <f t="shared" si="61"/>
        <v>1</v>
      </c>
      <c r="G160" s="31">
        <v>0</v>
      </c>
      <c r="H160" s="31" t="s">
        <v>43</v>
      </c>
      <c r="I160" s="31">
        <v>13.2</v>
      </c>
      <c r="J160" s="31">
        <v>22.5</v>
      </c>
      <c r="K160" s="31">
        <v>0</v>
      </c>
      <c r="L160" s="31">
        <v>0</v>
      </c>
      <c r="M160" s="31">
        <v>0</v>
      </c>
      <c r="N160" s="31">
        <v>0</v>
      </c>
      <c r="O160" s="31">
        <v>43.3</v>
      </c>
      <c r="P160" s="31">
        <v>56.7</v>
      </c>
      <c r="Q160" s="31">
        <v>42.2</v>
      </c>
      <c r="R160" s="31">
        <v>57.8</v>
      </c>
      <c r="S160" s="31">
        <v>58.8</v>
      </c>
      <c r="T160" s="31">
        <v>41.2</v>
      </c>
      <c r="U160" s="31">
        <v>68.099999999999994</v>
      </c>
      <c r="V160" s="31">
        <v>31.9</v>
      </c>
      <c r="Y160" t="s">
        <v>25</v>
      </c>
      <c r="Z160" t="s">
        <v>326</v>
      </c>
      <c r="AA160" t="b">
        <v>0</v>
      </c>
      <c r="AK160">
        <f t="shared" si="50"/>
        <v>22.5</v>
      </c>
      <c r="AL160">
        <f t="shared" si="62"/>
        <v>22.500160000000001</v>
      </c>
      <c r="AM160">
        <f t="shared" si="51"/>
        <v>9.0002630000000003</v>
      </c>
      <c r="AN160" t="str">
        <f t="shared" si="52"/>
        <v>Redditch Borough Council</v>
      </c>
      <c r="AO160">
        <f t="shared" si="53"/>
        <v>9</v>
      </c>
      <c r="AQ160">
        <f>SUM($AU$2:AU160)</f>
        <v>159</v>
      </c>
      <c r="AR160" t="str">
        <f t="shared" si="63"/>
        <v>Redditch Borough Council</v>
      </c>
      <c r="AS160">
        <f t="shared" si="54"/>
        <v>9</v>
      </c>
      <c r="AT160">
        <f t="shared" si="55"/>
        <v>0</v>
      </c>
      <c r="AU160">
        <f t="shared" si="56"/>
        <v>1</v>
      </c>
      <c r="AX160" t="str">
        <f t="shared" si="57"/>
        <v>Redditch Borough Council</v>
      </c>
      <c r="AY160">
        <f t="shared" si="58"/>
        <v>9</v>
      </c>
      <c r="AZ160">
        <f t="shared" si="59"/>
        <v>0</v>
      </c>
      <c r="BB160" t="str">
        <f t="shared" si="64"/>
        <v>Redditch Borough Council</v>
      </c>
      <c r="BC160">
        <f t="shared" si="65"/>
        <v>9</v>
      </c>
      <c r="BD160" s="31">
        <f>IFERROR(BC160-VLOOKUP(BB160,Data_2018!$C$2:$V$394,$AE$1+6,FALSE),"")</f>
        <v>5.8</v>
      </c>
      <c r="BE160" s="43" t="str">
        <f t="shared" si="66"/>
        <v>h</v>
      </c>
      <c r="BL160" s="31" t="str">
        <f t="shared" si="67"/>
        <v>Redditch Borough Council</v>
      </c>
      <c r="BM160" s="31">
        <f t="shared" si="68"/>
        <v>5.8</v>
      </c>
      <c r="BN160" s="31">
        <f t="shared" si="69"/>
        <v>5.8000159999999994</v>
      </c>
      <c r="BO160" s="31">
        <f t="shared" si="70"/>
        <v>0.60000590000000142</v>
      </c>
      <c r="BP160" s="31" t="str">
        <f t="shared" si="71"/>
        <v>Trafford Council</v>
      </c>
      <c r="BQ160" s="31">
        <f t="shared" si="72"/>
        <v>0.60000000000000142</v>
      </c>
      <c r="BR160" s="31">
        <f t="shared" si="73"/>
        <v>0.60000000000000142</v>
      </c>
      <c r="BS160" s="31">
        <f t="shared" si="74"/>
        <v>0</v>
      </c>
    </row>
    <row r="161" spans="1:71" ht="14.25" customHeight="1" x14ac:dyDescent="0.25">
      <c r="A161" s="8">
        <f>--((B161+Data_2018!B161)=2)</f>
        <v>1</v>
      </c>
      <c r="B161" s="8">
        <f t="shared" si="60"/>
        <v>1</v>
      </c>
      <c r="C161" t="s">
        <v>327</v>
      </c>
      <c r="D161">
        <v>1</v>
      </c>
      <c r="E161" t="s">
        <v>736</v>
      </c>
      <c r="F161" s="31">
        <f t="shared" si="61"/>
        <v>1</v>
      </c>
      <c r="G161" s="31">
        <v>0</v>
      </c>
      <c r="H161" s="31" t="s">
        <v>34</v>
      </c>
      <c r="I161" s="31">
        <v>5.5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45</v>
      </c>
      <c r="P161" s="31">
        <v>55</v>
      </c>
      <c r="Q161" s="31">
        <v>48.2</v>
      </c>
      <c r="R161" s="31">
        <v>51.8</v>
      </c>
      <c r="S161" s="31">
        <v>45.3</v>
      </c>
      <c r="T161" s="31">
        <v>54.7</v>
      </c>
      <c r="U161" s="31">
        <v>51.4</v>
      </c>
      <c r="V161" s="31">
        <v>48.6</v>
      </c>
      <c r="Y161" t="s">
        <v>25</v>
      </c>
      <c r="Z161" t="s">
        <v>327</v>
      </c>
      <c r="AA161" t="b">
        <v>0</v>
      </c>
      <c r="AK161">
        <f t="shared" si="50"/>
        <v>0</v>
      </c>
      <c r="AL161">
        <f t="shared" si="62"/>
        <v>1.6099999999999998E-4</v>
      </c>
      <c r="AM161">
        <f t="shared" si="51"/>
        <v>9.0001800000000003</v>
      </c>
      <c r="AN161" t="str">
        <f t="shared" si="52"/>
        <v>Leicestershire County Council</v>
      </c>
      <c r="AO161">
        <f t="shared" si="53"/>
        <v>9</v>
      </c>
      <c r="AQ161">
        <f>SUM($AU$2:AU161)</f>
        <v>160</v>
      </c>
      <c r="AR161" t="str">
        <f t="shared" si="63"/>
        <v>Leicestershire County Council</v>
      </c>
      <c r="AS161">
        <f t="shared" si="54"/>
        <v>9</v>
      </c>
      <c r="AT161">
        <f t="shared" si="55"/>
        <v>0</v>
      </c>
      <c r="AU161">
        <f t="shared" si="56"/>
        <v>1</v>
      </c>
      <c r="AX161" t="str">
        <f t="shared" si="57"/>
        <v>Leicestershire County Council</v>
      </c>
      <c r="AY161">
        <f t="shared" si="58"/>
        <v>9</v>
      </c>
      <c r="AZ161">
        <f t="shared" si="59"/>
        <v>0</v>
      </c>
      <c r="BB161" t="str">
        <f t="shared" si="64"/>
        <v>Leicestershire County Council</v>
      </c>
      <c r="BC161">
        <f t="shared" si="65"/>
        <v>9</v>
      </c>
      <c r="BD161" s="31">
        <f>IFERROR(BC161-VLOOKUP(BB161,Data_2018!$C$2:$V$394,$AE$1+6,FALSE),"")</f>
        <v>-11</v>
      </c>
      <c r="BE161" s="43" t="str">
        <f t="shared" si="66"/>
        <v>i</v>
      </c>
      <c r="BL161" s="31" t="str">
        <f t="shared" si="67"/>
        <v>Leicestershire County Council</v>
      </c>
      <c r="BM161" s="31">
        <f t="shared" si="68"/>
        <v>-11</v>
      </c>
      <c r="BN161" s="31">
        <f t="shared" si="69"/>
        <v>-10.9999839</v>
      </c>
      <c r="BO161" s="31">
        <f t="shared" si="70"/>
        <v>0.50003189999999997</v>
      </c>
      <c r="BP161" s="31" t="str">
        <f t="shared" si="71"/>
        <v>London Fire &amp; Emergency Planning Authority</v>
      </c>
      <c r="BQ161" s="31">
        <f t="shared" si="72"/>
        <v>0.5</v>
      </c>
      <c r="BR161" s="31">
        <f t="shared" si="73"/>
        <v>0.5</v>
      </c>
      <c r="BS161" s="31">
        <f t="shared" si="74"/>
        <v>0</v>
      </c>
    </row>
    <row r="162" spans="1:71" ht="14.25" customHeight="1" x14ac:dyDescent="0.25">
      <c r="A162" s="8">
        <f>--((B162+Data_2018!B162)=2)</f>
        <v>1</v>
      </c>
      <c r="B162" s="8">
        <f t="shared" si="60"/>
        <v>1</v>
      </c>
      <c r="C162" t="s">
        <v>328</v>
      </c>
      <c r="D162">
        <v>1</v>
      </c>
      <c r="E162" t="s">
        <v>736</v>
      </c>
      <c r="F162" s="31">
        <f t="shared" si="61"/>
        <v>1</v>
      </c>
      <c r="G162" s="31">
        <v>0</v>
      </c>
      <c r="H162" s="31" t="s">
        <v>34</v>
      </c>
      <c r="I162" s="31">
        <v>7</v>
      </c>
      <c r="J162" s="31">
        <v>0.4</v>
      </c>
      <c r="K162" s="31">
        <v>-4.8</v>
      </c>
      <c r="L162" s="31">
        <v>2</v>
      </c>
      <c r="M162" s="31">
        <v>0.4</v>
      </c>
      <c r="N162" s="31">
        <v>1.1000000000000001</v>
      </c>
      <c r="O162" s="31">
        <v>37.299999999999997</v>
      </c>
      <c r="P162" s="31">
        <v>62.7</v>
      </c>
      <c r="Q162" s="31">
        <v>71.599999999999994</v>
      </c>
      <c r="R162" s="31">
        <v>28.4</v>
      </c>
      <c r="S162" s="31">
        <v>53.7</v>
      </c>
      <c r="T162" s="31">
        <v>46.3</v>
      </c>
      <c r="U162" s="31">
        <v>57.6</v>
      </c>
      <c r="V162" s="31">
        <v>42.4</v>
      </c>
      <c r="W162" t="s">
        <v>329</v>
      </c>
      <c r="Y162" t="s">
        <v>23</v>
      </c>
      <c r="Z162" t="s">
        <v>328</v>
      </c>
      <c r="AA162" t="b">
        <v>0</v>
      </c>
      <c r="AK162">
        <f t="shared" si="50"/>
        <v>0.4</v>
      </c>
      <c r="AL162">
        <f t="shared" si="62"/>
        <v>0.40016200000000002</v>
      </c>
      <c r="AM162">
        <f t="shared" si="51"/>
        <v>9.00014</v>
      </c>
      <c r="AN162" t="str">
        <f t="shared" si="52"/>
        <v>Halton Borough Council</v>
      </c>
      <c r="AO162">
        <f t="shared" si="53"/>
        <v>9</v>
      </c>
      <c r="AQ162">
        <f>SUM($AU$2:AU162)</f>
        <v>161</v>
      </c>
      <c r="AR162" t="str">
        <f t="shared" si="63"/>
        <v>Halton Borough Council</v>
      </c>
      <c r="AS162">
        <f t="shared" si="54"/>
        <v>9</v>
      </c>
      <c r="AT162">
        <f t="shared" si="55"/>
        <v>0</v>
      </c>
      <c r="AU162">
        <f t="shared" si="56"/>
        <v>1</v>
      </c>
      <c r="AX162" t="str">
        <f t="shared" si="57"/>
        <v>Halton Borough Council</v>
      </c>
      <c r="AY162">
        <f t="shared" si="58"/>
        <v>9</v>
      </c>
      <c r="AZ162">
        <f t="shared" si="59"/>
        <v>0</v>
      </c>
      <c r="BB162" t="str">
        <f t="shared" si="64"/>
        <v>Halton Borough Council</v>
      </c>
      <c r="BC162">
        <f t="shared" si="65"/>
        <v>9</v>
      </c>
      <c r="BD162" s="31">
        <f>IFERROR(BC162-VLOOKUP(BB162,Data_2018!$C$2:$V$394,$AE$1+6,FALSE),"")</f>
        <v>8.5</v>
      </c>
      <c r="BE162" s="43" t="str">
        <f t="shared" si="66"/>
        <v>h</v>
      </c>
      <c r="BL162" s="31" t="str">
        <f t="shared" si="67"/>
        <v>Halton Borough Council</v>
      </c>
      <c r="BM162" s="31">
        <f t="shared" si="68"/>
        <v>8.5</v>
      </c>
      <c r="BN162" s="31">
        <f t="shared" si="69"/>
        <v>8.5000161999999992</v>
      </c>
      <c r="BO162" s="31">
        <f t="shared" si="70"/>
        <v>0.5000232</v>
      </c>
      <c r="BP162" s="31" t="str">
        <f t="shared" si="71"/>
        <v>Derbyshire Fire &amp; Rescue Service</v>
      </c>
      <c r="BQ162" s="31">
        <f t="shared" si="72"/>
        <v>0.5</v>
      </c>
      <c r="BR162" s="31">
        <f t="shared" si="73"/>
        <v>0.5</v>
      </c>
      <c r="BS162" s="31">
        <f t="shared" si="74"/>
        <v>0</v>
      </c>
    </row>
    <row r="163" spans="1:71" ht="14.25" customHeight="1" x14ac:dyDescent="0.25">
      <c r="A163" s="8">
        <f>--((B163+Data_2018!B163)=2)</f>
        <v>1</v>
      </c>
      <c r="B163" s="8">
        <f t="shared" si="60"/>
        <v>1</v>
      </c>
      <c r="C163" t="s">
        <v>330</v>
      </c>
      <c r="D163">
        <v>1</v>
      </c>
      <c r="E163" t="s">
        <v>736</v>
      </c>
      <c r="F163" s="31">
        <f t="shared" si="61"/>
        <v>1</v>
      </c>
      <c r="G163" s="31">
        <v>0</v>
      </c>
      <c r="H163" s="31" t="s">
        <v>34</v>
      </c>
      <c r="I163" s="31">
        <v>4.3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45</v>
      </c>
      <c r="P163" s="31">
        <v>55</v>
      </c>
      <c r="Q163" s="31">
        <v>50</v>
      </c>
      <c r="R163" s="31">
        <v>50</v>
      </c>
      <c r="S163" s="31">
        <v>49</v>
      </c>
      <c r="T163" s="31">
        <v>51</v>
      </c>
      <c r="U163" s="31">
        <v>52</v>
      </c>
      <c r="V163" s="31">
        <v>48</v>
      </c>
      <c r="W163" t="s">
        <v>331</v>
      </c>
      <c r="Y163" t="s">
        <v>25</v>
      </c>
      <c r="Z163" t="s">
        <v>330</v>
      </c>
      <c r="AA163" t="b">
        <v>0</v>
      </c>
      <c r="AK163">
        <f t="shared" si="50"/>
        <v>0</v>
      </c>
      <c r="AL163">
        <f t="shared" si="62"/>
        <v>1.63E-4</v>
      </c>
      <c r="AM163">
        <f t="shared" si="51"/>
        <v>9.0000219999999995</v>
      </c>
      <c r="AN163" t="str">
        <f t="shared" si="52"/>
        <v>Birmingham City Council</v>
      </c>
      <c r="AO163">
        <f t="shared" si="53"/>
        <v>9</v>
      </c>
      <c r="AQ163">
        <f>SUM($AU$2:AU163)</f>
        <v>162</v>
      </c>
      <c r="AR163" t="str">
        <f t="shared" si="63"/>
        <v>Birmingham City Council</v>
      </c>
      <c r="AS163">
        <f t="shared" si="54"/>
        <v>9</v>
      </c>
      <c r="AT163">
        <f t="shared" si="55"/>
        <v>0</v>
      </c>
      <c r="AU163">
        <f t="shared" si="56"/>
        <v>1</v>
      </c>
      <c r="AX163" t="str">
        <f t="shared" si="57"/>
        <v>Birmingham City Council</v>
      </c>
      <c r="AY163">
        <f t="shared" si="58"/>
        <v>9</v>
      </c>
      <c r="AZ163">
        <f t="shared" si="59"/>
        <v>0</v>
      </c>
      <c r="BB163" t="str">
        <f t="shared" si="64"/>
        <v>Birmingham City Council</v>
      </c>
      <c r="BC163">
        <f t="shared" si="65"/>
        <v>9</v>
      </c>
      <c r="BD163" s="31">
        <f>IFERROR(BC163-VLOOKUP(BB163,Data_2018!$C$2:$V$394,$AE$1+6,FALSE),"")</f>
        <v>-0.19999999999999929</v>
      </c>
      <c r="BE163" s="43" t="str">
        <f t="shared" si="66"/>
        <v>i</v>
      </c>
      <c r="BL163" s="31" t="str">
        <f t="shared" si="67"/>
        <v>Birmingham City Council</v>
      </c>
      <c r="BM163" s="31">
        <f t="shared" si="68"/>
        <v>-0.19999999999999929</v>
      </c>
      <c r="BN163" s="31">
        <f t="shared" si="69"/>
        <v>-0.19998369999999929</v>
      </c>
      <c r="BO163" s="31">
        <f t="shared" si="70"/>
        <v>0.50002150000000001</v>
      </c>
      <c r="BP163" s="31" t="str">
        <f t="shared" si="71"/>
        <v>Durham County Council</v>
      </c>
      <c r="BQ163" s="31">
        <f t="shared" si="72"/>
        <v>0.5</v>
      </c>
      <c r="BR163" s="31">
        <f t="shared" si="73"/>
        <v>0.5</v>
      </c>
      <c r="BS163" s="31">
        <f t="shared" si="74"/>
        <v>0</v>
      </c>
    </row>
    <row r="164" spans="1:71" ht="14.25" customHeight="1" x14ac:dyDescent="0.25">
      <c r="A164" s="8">
        <f>--((B164+Data_2018!B164)=2)</f>
        <v>1</v>
      </c>
      <c r="B164" s="8">
        <f t="shared" si="60"/>
        <v>1</v>
      </c>
      <c r="C164" t="s">
        <v>332</v>
      </c>
      <c r="D164">
        <v>1</v>
      </c>
      <c r="E164" t="s">
        <v>738</v>
      </c>
      <c r="F164" s="31">
        <f t="shared" si="61"/>
        <v>1</v>
      </c>
      <c r="G164" s="31">
        <v>0</v>
      </c>
      <c r="H164" s="31" t="s">
        <v>34</v>
      </c>
      <c r="I164" s="31">
        <v>10.1</v>
      </c>
      <c r="J164" s="31">
        <v>15.5</v>
      </c>
      <c r="K164" s="31">
        <v>0</v>
      </c>
      <c r="L164" s="31">
        <v>0</v>
      </c>
      <c r="M164" s="31">
        <v>0</v>
      </c>
      <c r="N164" s="31">
        <v>0.1</v>
      </c>
      <c r="O164" s="31">
        <v>31</v>
      </c>
      <c r="P164" s="31">
        <v>69</v>
      </c>
      <c r="Q164" s="31">
        <v>26</v>
      </c>
      <c r="R164" s="31">
        <v>74</v>
      </c>
      <c r="S164" s="31">
        <v>41</v>
      </c>
      <c r="T164" s="31">
        <v>59</v>
      </c>
      <c r="U164" s="31">
        <v>46</v>
      </c>
      <c r="V164" s="31">
        <v>54</v>
      </c>
      <c r="W164" t="s">
        <v>333</v>
      </c>
      <c r="Y164" t="s">
        <v>25</v>
      </c>
      <c r="Z164" t="s">
        <v>332</v>
      </c>
      <c r="AA164" t="b">
        <v>0</v>
      </c>
      <c r="AK164">
        <f t="shared" si="50"/>
        <v>15.5</v>
      </c>
      <c r="AL164">
        <f t="shared" si="62"/>
        <v>15.500164</v>
      </c>
      <c r="AM164">
        <f t="shared" si="51"/>
        <v>8.9000370000000011</v>
      </c>
      <c r="AN164" t="str">
        <f t="shared" si="52"/>
        <v>Bristol City Council</v>
      </c>
      <c r="AO164">
        <f t="shared" si="53"/>
        <v>8.9</v>
      </c>
      <c r="AQ164">
        <f>SUM($AU$2:AU164)</f>
        <v>163</v>
      </c>
      <c r="AR164" t="str">
        <f t="shared" si="63"/>
        <v>Bristol City Council</v>
      </c>
      <c r="AS164">
        <f t="shared" si="54"/>
        <v>8.9</v>
      </c>
      <c r="AT164">
        <f t="shared" si="55"/>
        <v>0</v>
      </c>
      <c r="AU164">
        <f t="shared" si="56"/>
        <v>1</v>
      </c>
      <c r="AX164" t="str">
        <f t="shared" si="57"/>
        <v>Bristol City Council</v>
      </c>
      <c r="AY164">
        <f t="shared" si="58"/>
        <v>8.9</v>
      </c>
      <c r="AZ164">
        <f t="shared" si="59"/>
        <v>0</v>
      </c>
      <c r="BB164" t="str">
        <f t="shared" si="64"/>
        <v>Bristol City Council</v>
      </c>
      <c r="BC164">
        <f t="shared" si="65"/>
        <v>8.9</v>
      </c>
      <c r="BD164" s="31">
        <f>IFERROR(BC164-VLOOKUP(BB164,Data_2018!$C$2:$V$394,$AE$1+6,FALSE),"")</f>
        <v>-4.5999999999999996</v>
      </c>
      <c r="BE164" s="43" t="str">
        <f t="shared" si="66"/>
        <v>i</v>
      </c>
      <c r="BL164" s="31" t="str">
        <f t="shared" si="67"/>
        <v>Bristol City Council</v>
      </c>
      <c r="BM164" s="31">
        <f t="shared" si="68"/>
        <v>-4.5999999999999996</v>
      </c>
      <c r="BN164" s="31">
        <f t="shared" si="69"/>
        <v>-4.5999835999999998</v>
      </c>
      <c r="BO164" s="31">
        <f t="shared" si="70"/>
        <v>0.50000829999999996</v>
      </c>
      <c r="BP164" s="31" t="str">
        <f t="shared" si="71"/>
        <v>Norfolk Constabulary</v>
      </c>
      <c r="BQ164" s="31">
        <f t="shared" si="72"/>
        <v>0.49999999999999994</v>
      </c>
      <c r="BR164" s="31">
        <f t="shared" si="73"/>
        <v>0.49999999999999994</v>
      </c>
      <c r="BS164" s="31">
        <f t="shared" si="74"/>
        <v>0</v>
      </c>
    </row>
    <row r="165" spans="1:71" ht="14.25" customHeight="1" x14ac:dyDescent="0.25">
      <c r="A165" s="8">
        <f>--((B165+Data_2018!B165)=2)</f>
        <v>1</v>
      </c>
      <c r="B165" s="8">
        <f t="shared" si="60"/>
        <v>1</v>
      </c>
      <c r="C165" t="s">
        <v>334</v>
      </c>
      <c r="D165">
        <v>1</v>
      </c>
      <c r="E165" t="s">
        <v>741</v>
      </c>
      <c r="F165" s="31">
        <f t="shared" si="61"/>
        <v>1</v>
      </c>
      <c r="G165" s="31">
        <v>0</v>
      </c>
      <c r="H165" s="31" t="s">
        <v>34</v>
      </c>
      <c r="I165" s="31">
        <v>11.1</v>
      </c>
      <c r="J165" s="31">
        <v>11.7</v>
      </c>
      <c r="K165" s="31">
        <v>31.7</v>
      </c>
      <c r="L165" s="31">
        <v>16.7</v>
      </c>
      <c r="M165" s="31">
        <v>4.0999999999999996</v>
      </c>
      <c r="N165" s="31">
        <v>2.5</v>
      </c>
      <c r="O165" s="31">
        <v>20</v>
      </c>
      <c r="P165" s="31">
        <v>80</v>
      </c>
      <c r="Q165" s="31">
        <v>18</v>
      </c>
      <c r="R165" s="31">
        <v>82</v>
      </c>
      <c r="S165" s="31">
        <v>23</v>
      </c>
      <c r="T165" s="31">
        <v>77</v>
      </c>
      <c r="U165" s="31">
        <v>30</v>
      </c>
      <c r="V165" s="31">
        <v>70</v>
      </c>
      <c r="W165" t="s">
        <v>335</v>
      </c>
      <c r="Y165" t="s">
        <v>24</v>
      </c>
      <c r="Z165" t="s">
        <v>334</v>
      </c>
      <c r="AA165" t="b">
        <v>0</v>
      </c>
      <c r="AK165">
        <f t="shared" si="50"/>
        <v>11.7</v>
      </c>
      <c r="AL165">
        <f t="shared" si="62"/>
        <v>11.700165</v>
      </c>
      <c r="AM165">
        <f t="shared" si="51"/>
        <v>8.800243</v>
      </c>
      <c r="AN165" t="str">
        <f t="shared" si="52"/>
        <v>Northeast Derbyshire Council</v>
      </c>
      <c r="AO165">
        <f t="shared" si="53"/>
        <v>8.8000000000000007</v>
      </c>
      <c r="AQ165">
        <f>SUM($AU$2:AU165)</f>
        <v>164</v>
      </c>
      <c r="AR165" t="str">
        <f t="shared" si="63"/>
        <v>Northeast Derbyshire Council</v>
      </c>
      <c r="AS165">
        <f t="shared" si="54"/>
        <v>8.8000000000000007</v>
      </c>
      <c r="AT165">
        <f t="shared" si="55"/>
        <v>0</v>
      </c>
      <c r="AU165">
        <f t="shared" si="56"/>
        <v>1</v>
      </c>
      <c r="AX165" t="str">
        <f t="shared" si="57"/>
        <v>Northeast Derbyshire Council</v>
      </c>
      <c r="AY165">
        <f t="shared" si="58"/>
        <v>8.8000000000000007</v>
      </c>
      <c r="AZ165">
        <f t="shared" si="59"/>
        <v>0</v>
      </c>
      <c r="BB165" t="str">
        <f t="shared" si="64"/>
        <v>Northeast Derbyshire Council</v>
      </c>
      <c r="BC165">
        <f t="shared" si="65"/>
        <v>8.8000000000000007</v>
      </c>
      <c r="BD165" s="31">
        <f>IFERROR(BC165-VLOOKUP(BB165,Data_2018!$C$2:$V$394,$AE$1+6,FALSE),"")</f>
        <v>0</v>
      </c>
      <c r="BE165" s="43" t="str">
        <f t="shared" si="66"/>
        <v/>
      </c>
      <c r="BL165" s="31" t="str">
        <f t="shared" si="67"/>
        <v>Northeast Derbyshire Council</v>
      </c>
      <c r="BM165" s="31">
        <f t="shared" si="68"/>
        <v>0</v>
      </c>
      <c r="BN165" s="31">
        <f t="shared" si="69"/>
        <v>1.6499999999999998E-5</v>
      </c>
      <c r="BO165" s="31">
        <f t="shared" si="70"/>
        <v>0.40003839999999857</v>
      </c>
      <c r="BP165" s="31" t="str">
        <f t="shared" si="71"/>
        <v>Pendle Borough Council</v>
      </c>
      <c r="BQ165" s="31">
        <f t="shared" si="72"/>
        <v>0.39999999999999858</v>
      </c>
      <c r="BR165" s="31">
        <f t="shared" si="73"/>
        <v>0.39999999999999858</v>
      </c>
      <c r="BS165" s="31">
        <f t="shared" si="74"/>
        <v>0</v>
      </c>
    </row>
    <row r="166" spans="1:71" ht="14.25" customHeight="1" x14ac:dyDescent="0.25">
      <c r="A166" s="8">
        <f>--((B166+Data_2018!B166)=2)</f>
        <v>1</v>
      </c>
      <c r="B166" s="8">
        <f t="shared" si="60"/>
        <v>1</v>
      </c>
      <c r="C166" t="s">
        <v>336</v>
      </c>
      <c r="D166">
        <v>1</v>
      </c>
      <c r="E166" t="s">
        <v>740</v>
      </c>
      <c r="F166" s="31">
        <f t="shared" si="61"/>
        <v>1</v>
      </c>
      <c r="G166" s="31">
        <v>0</v>
      </c>
      <c r="H166" s="31" t="s">
        <v>46</v>
      </c>
      <c r="I166" s="31">
        <v>-2.4</v>
      </c>
      <c r="J166" s="31">
        <v>2.6</v>
      </c>
      <c r="K166" s="31">
        <v>0</v>
      </c>
      <c r="L166" s="31">
        <v>0</v>
      </c>
      <c r="M166" s="31">
        <v>0</v>
      </c>
      <c r="N166" s="31">
        <v>0</v>
      </c>
      <c r="O166" s="31">
        <v>80.8</v>
      </c>
      <c r="P166" s="31">
        <v>19.2</v>
      </c>
      <c r="Q166" s="31">
        <v>93</v>
      </c>
      <c r="R166" s="31">
        <v>7</v>
      </c>
      <c r="S166" s="31">
        <v>87.7</v>
      </c>
      <c r="T166" s="31">
        <v>12.3</v>
      </c>
      <c r="U166" s="31">
        <v>76.900000000000006</v>
      </c>
      <c r="V166" s="31">
        <v>23.1</v>
      </c>
      <c r="W166" t="s">
        <v>337</v>
      </c>
      <c r="Y166" t="s">
        <v>25</v>
      </c>
      <c r="Z166" t="s">
        <v>336</v>
      </c>
      <c r="AA166" t="b">
        <v>0</v>
      </c>
      <c r="AK166">
        <f t="shared" si="50"/>
        <v>2.6</v>
      </c>
      <c r="AL166">
        <f t="shared" si="62"/>
        <v>2.6001660000000002</v>
      </c>
      <c r="AM166">
        <f t="shared" si="51"/>
        <v>8.800122</v>
      </c>
      <c r="AN166" t="str">
        <f t="shared" si="52"/>
        <v>Essex County Fire &amp; Rescue Service</v>
      </c>
      <c r="AO166">
        <f t="shared" si="53"/>
        <v>8.8000000000000007</v>
      </c>
      <c r="AQ166">
        <f>SUM($AU$2:AU166)</f>
        <v>165</v>
      </c>
      <c r="AR166" t="str">
        <f t="shared" si="63"/>
        <v>Essex County Fire &amp; Rescue Service</v>
      </c>
      <c r="AS166">
        <f t="shared" si="54"/>
        <v>8.8000000000000007</v>
      </c>
      <c r="AT166">
        <f t="shared" si="55"/>
        <v>0</v>
      </c>
      <c r="AU166">
        <f t="shared" si="56"/>
        <v>1</v>
      </c>
      <c r="AX166" t="str">
        <f t="shared" si="57"/>
        <v>Essex County Fire &amp; Rescue Service</v>
      </c>
      <c r="AY166">
        <f t="shared" si="58"/>
        <v>8.8000000000000007</v>
      </c>
      <c r="AZ166">
        <f t="shared" si="59"/>
        <v>0</v>
      </c>
      <c r="BB166" t="str">
        <f t="shared" si="64"/>
        <v>Essex County Fire &amp; Rescue Service</v>
      </c>
      <c r="BC166">
        <f t="shared" si="65"/>
        <v>8.8000000000000007</v>
      </c>
      <c r="BD166" s="31">
        <f>IFERROR(BC166-VLOOKUP(BB166,Data_2018!$C$2:$V$394,$AE$1+6,FALSE),"")</f>
        <v>-3.7999999999999989</v>
      </c>
      <c r="BE166" s="43" t="str">
        <f t="shared" si="66"/>
        <v>i</v>
      </c>
      <c r="BL166" s="31" t="str">
        <f t="shared" si="67"/>
        <v>Essex County Fire &amp; Rescue Service</v>
      </c>
      <c r="BM166" s="31">
        <f t="shared" si="68"/>
        <v>-3.7999999999999989</v>
      </c>
      <c r="BN166" s="31">
        <f t="shared" si="69"/>
        <v>-3.799983399999999</v>
      </c>
      <c r="BO166" s="31">
        <f t="shared" si="70"/>
        <v>0.40002670000000001</v>
      </c>
      <c r="BP166" s="31" t="str">
        <f t="shared" si="71"/>
        <v>Bolsover District Council</v>
      </c>
      <c r="BQ166" s="31">
        <f t="shared" si="72"/>
        <v>0.4</v>
      </c>
      <c r="BR166" s="31">
        <f t="shared" si="73"/>
        <v>0.4</v>
      </c>
      <c r="BS166" s="31">
        <f t="shared" si="74"/>
        <v>0</v>
      </c>
    </row>
    <row r="167" spans="1:71" ht="14.25" customHeight="1" x14ac:dyDescent="0.25">
      <c r="A167" s="8">
        <f>--((B167+Data_2018!B167)=2)</f>
        <v>1</v>
      </c>
      <c r="B167" s="8">
        <f t="shared" si="60"/>
        <v>1</v>
      </c>
      <c r="C167" t="s">
        <v>338</v>
      </c>
      <c r="D167">
        <v>1</v>
      </c>
      <c r="E167" t="s">
        <v>739</v>
      </c>
      <c r="F167" s="31">
        <f t="shared" si="61"/>
        <v>1</v>
      </c>
      <c r="G167" s="31">
        <v>0</v>
      </c>
      <c r="H167" s="31" t="s">
        <v>43</v>
      </c>
      <c r="I167" s="31">
        <v>14</v>
      </c>
      <c r="J167" s="31">
        <v>28.6</v>
      </c>
      <c r="K167" s="31">
        <v>76.599999999999994</v>
      </c>
      <c r="L167" s="31">
        <v>90.1</v>
      </c>
      <c r="M167" s="31">
        <v>4.7</v>
      </c>
      <c r="N167" s="31">
        <v>3</v>
      </c>
      <c r="O167" s="31">
        <v>36.1</v>
      </c>
      <c r="P167" s="31">
        <v>63.9</v>
      </c>
      <c r="Q167" s="31">
        <v>55.5</v>
      </c>
      <c r="R167" s="31">
        <v>44.5</v>
      </c>
      <c r="S167" s="31">
        <v>63.4</v>
      </c>
      <c r="T167" s="31">
        <v>36.6</v>
      </c>
      <c r="U167" s="31">
        <v>74.2</v>
      </c>
      <c r="V167" s="31">
        <v>25.8</v>
      </c>
      <c r="W167" t="s">
        <v>339</v>
      </c>
      <c r="Y167" t="s">
        <v>24</v>
      </c>
      <c r="Z167" t="s">
        <v>338</v>
      </c>
      <c r="AA167" t="b">
        <v>0</v>
      </c>
      <c r="AK167">
        <f t="shared" si="50"/>
        <v>28.6</v>
      </c>
      <c r="AL167">
        <f t="shared" si="62"/>
        <v>28.600167000000003</v>
      </c>
      <c r="AM167">
        <f t="shared" si="51"/>
        <v>8.7000999999999991</v>
      </c>
      <c r="AN167" t="str">
        <f t="shared" si="52"/>
        <v>Dover District Council</v>
      </c>
      <c r="AO167">
        <f t="shared" si="53"/>
        <v>8.6999999999999993</v>
      </c>
      <c r="AQ167">
        <f>SUM($AU$2:AU167)</f>
        <v>166</v>
      </c>
      <c r="AR167" t="str">
        <f t="shared" si="63"/>
        <v>Dover District Council</v>
      </c>
      <c r="AS167">
        <f t="shared" si="54"/>
        <v>8.6999999999999993</v>
      </c>
      <c r="AT167">
        <f t="shared" si="55"/>
        <v>0</v>
      </c>
      <c r="AU167">
        <f t="shared" si="56"/>
        <v>1</v>
      </c>
      <c r="AX167" t="str">
        <f t="shared" si="57"/>
        <v>Dover District Council</v>
      </c>
      <c r="AY167">
        <f t="shared" si="58"/>
        <v>8.6999999999999993</v>
      </c>
      <c r="AZ167">
        <f t="shared" si="59"/>
        <v>0</v>
      </c>
      <c r="BB167" t="str">
        <f t="shared" si="64"/>
        <v>Dover District Council</v>
      </c>
      <c r="BC167">
        <f t="shared" si="65"/>
        <v>8.6999999999999993</v>
      </c>
      <c r="BD167" s="31">
        <f>IFERROR(BC167-VLOOKUP(BB167,Data_2018!$C$2:$V$394,$AE$1+6,FALSE),"")</f>
        <v>0</v>
      </c>
      <c r="BE167" s="43" t="str">
        <f t="shared" si="66"/>
        <v/>
      </c>
      <c r="BL167" s="31" t="str">
        <f t="shared" si="67"/>
        <v>Dover District Council</v>
      </c>
      <c r="BM167" s="31">
        <f t="shared" si="68"/>
        <v>0</v>
      </c>
      <c r="BN167" s="31">
        <f t="shared" si="69"/>
        <v>1.6699999999999999E-5</v>
      </c>
      <c r="BO167" s="31">
        <f t="shared" si="70"/>
        <v>0.40002660000000001</v>
      </c>
      <c r="BP167" s="31" t="str">
        <f t="shared" si="71"/>
        <v>Cleveland Police</v>
      </c>
      <c r="BQ167" s="31">
        <f t="shared" si="72"/>
        <v>0.4</v>
      </c>
      <c r="BR167" s="31">
        <f t="shared" si="73"/>
        <v>0.4</v>
      </c>
      <c r="BS167" s="31">
        <f t="shared" si="74"/>
        <v>0</v>
      </c>
    </row>
    <row r="168" spans="1:71" ht="14.25" customHeight="1" x14ac:dyDescent="0.25">
      <c r="A168" s="8">
        <f>--((B168+Data_2018!B168)=2)</f>
        <v>1</v>
      </c>
      <c r="B168" s="8">
        <f t="shared" si="60"/>
        <v>1</v>
      </c>
      <c r="C168" t="s">
        <v>340</v>
      </c>
      <c r="D168">
        <v>1</v>
      </c>
      <c r="E168" t="s">
        <v>736</v>
      </c>
      <c r="F168" s="31">
        <f t="shared" si="61"/>
        <v>1</v>
      </c>
      <c r="G168" s="31">
        <v>0</v>
      </c>
      <c r="H168" s="31" t="s">
        <v>34</v>
      </c>
      <c r="I168" s="31">
        <v>1.3</v>
      </c>
      <c r="J168" s="31">
        <v>-5.5</v>
      </c>
      <c r="K168" s="31">
        <v>9</v>
      </c>
      <c r="L168" s="31">
        <v>1.7</v>
      </c>
      <c r="M168" s="31">
        <v>37.799999999999997</v>
      </c>
      <c r="N168" s="31">
        <v>1.9</v>
      </c>
      <c r="O168" s="31">
        <v>44</v>
      </c>
      <c r="P168" s="31">
        <v>56</v>
      </c>
      <c r="Q168" s="31">
        <v>57</v>
      </c>
      <c r="R168" s="31">
        <v>43</v>
      </c>
      <c r="S168" s="31">
        <v>49</v>
      </c>
      <c r="T168" s="31">
        <v>51</v>
      </c>
      <c r="U168" s="31">
        <v>46</v>
      </c>
      <c r="V168" s="31">
        <v>54</v>
      </c>
      <c r="Y168" t="s">
        <v>22</v>
      </c>
      <c r="Z168" t="s">
        <v>340</v>
      </c>
      <c r="AA168" t="b">
        <v>0</v>
      </c>
      <c r="AK168">
        <f t="shared" si="50"/>
        <v>-5.5</v>
      </c>
      <c r="AL168">
        <f t="shared" si="62"/>
        <v>-5.4998319999999996</v>
      </c>
      <c r="AM168">
        <f t="shared" si="51"/>
        <v>8.5003779999999995</v>
      </c>
      <c r="AN168" t="str">
        <f t="shared" si="52"/>
        <v>Westminster City Council</v>
      </c>
      <c r="AO168">
        <f t="shared" si="53"/>
        <v>8.5</v>
      </c>
      <c r="AQ168">
        <f>SUM($AU$2:AU168)</f>
        <v>167</v>
      </c>
      <c r="AR168" t="str">
        <f t="shared" si="63"/>
        <v>Westminster City Council</v>
      </c>
      <c r="AS168">
        <f t="shared" si="54"/>
        <v>8.5</v>
      </c>
      <c r="AT168">
        <f t="shared" si="55"/>
        <v>0</v>
      </c>
      <c r="AU168">
        <f t="shared" si="56"/>
        <v>1</v>
      </c>
      <c r="AX168" t="str">
        <f t="shared" si="57"/>
        <v>Westminster City Council</v>
      </c>
      <c r="AY168">
        <f t="shared" si="58"/>
        <v>8.5</v>
      </c>
      <c r="AZ168">
        <f t="shared" si="59"/>
        <v>0</v>
      </c>
      <c r="BB168" t="str">
        <f t="shared" si="64"/>
        <v>Westminster City Council</v>
      </c>
      <c r="BC168">
        <f t="shared" si="65"/>
        <v>8.5</v>
      </c>
      <c r="BD168" s="31">
        <f>IFERROR(BC168-VLOOKUP(BB168,Data_2018!$C$2:$V$394,$AE$1+6,FALSE),"")</f>
        <v>3.0999999999999996</v>
      </c>
      <c r="BE168" s="43" t="str">
        <f t="shared" si="66"/>
        <v>h</v>
      </c>
      <c r="BL168" s="31" t="str">
        <f t="shared" si="67"/>
        <v>Westminster City Council</v>
      </c>
      <c r="BM168" s="31">
        <f t="shared" si="68"/>
        <v>3.0999999999999996</v>
      </c>
      <c r="BN168" s="31">
        <f t="shared" si="69"/>
        <v>3.1000167999999997</v>
      </c>
      <c r="BO168" s="31">
        <f t="shared" si="70"/>
        <v>0.4000261</v>
      </c>
      <c r="BP168" s="31" t="str">
        <f t="shared" si="71"/>
        <v>The London Borough Havering</v>
      </c>
      <c r="BQ168" s="31">
        <f t="shared" si="72"/>
        <v>0.4</v>
      </c>
      <c r="BR168" s="31">
        <f t="shared" si="73"/>
        <v>0.4</v>
      </c>
      <c r="BS168" s="31">
        <f t="shared" si="74"/>
        <v>0</v>
      </c>
    </row>
    <row r="169" spans="1:71" ht="14.25" customHeight="1" x14ac:dyDescent="0.25">
      <c r="A169" s="8">
        <f>--((B169+Data_2018!B169)=2)</f>
        <v>1</v>
      </c>
      <c r="B169" s="8">
        <f t="shared" si="60"/>
        <v>1</v>
      </c>
      <c r="C169" t="s">
        <v>341</v>
      </c>
      <c r="D169">
        <v>1</v>
      </c>
      <c r="E169" t="s">
        <v>736</v>
      </c>
      <c r="F169" s="31">
        <f t="shared" si="61"/>
        <v>1</v>
      </c>
      <c r="G169" s="31">
        <v>0</v>
      </c>
      <c r="H169" s="31" t="s">
        <v>34</v>
      </c>
      <c r="I169" s="31">
        <v>2.1</v>
      </c>
      <c r="J169" s="31">
        <v>-5.0999999999999996</v>
      </c>
      <c r="K169" s="31">
        <v>18.3</v>
      </c>
      <c r="L169" s="31">
        <v>0</v>
      </c>
      <c r="M169" s="31">
        <v>5</v>
      </c>
      <c r="N169" s="31">
        <v>5.2</v>
      </c>
      <c r="O169" s="31">
        <v>55</v>
      </c>
      <c r="P169" s="31">
        <v>45</v>
      </c>
      <c r="Q169" s="31">
        <v>45</v>
      </c>
      <c r="R169" s="31">
        <v>55</v>
      </c>
      <c r="S169" s="31">
        <v>38.700000000000003</v>
      </c>
      <c r="T169" s="31">
        <v>61.3</v>
      </c>
      <c r="U169" s="31">
        <v>51.3</v>
      </c>
      <c r="V169" s="31">
        <v>48.7</v>
      </c>
      <c r="W169" t="s">
        <v>31</v>
      </c>
      <c r="Y169" t="s">
        <v>22</v>
      </c>
      <c r="Z169" t="s">
        <v>341</v>
      </c>
      <c r="AA169" t="b">
        <v>0</v>
      </c>
      <c r="AK169">
        <f t="shared" si="50"/>
        <v>-5.0999999999999996</v>
      </c>
      <c r="AL169">
        <f t="shared" si="62"/>
        <v>-5.099831</v>
      </c>
      <c r="AM169">
        <f t="shared" si="51"/>
        <v>8.4002850000000002</v>
      </c>
      <c r="AN169" t="str">
        <f t="shared" si="52"/>
        <v>Sheffield City Council HQ</v>
      </c>
      <c r="AO169">
        <f t="shared" si="53"/>
        <v>8.4</v>
      </c>
      <c r="AQ169">
        <f>SUM($AU$2:AU169)</f>
        <v>168</v>
      </c>
      <c r="AR169" t="str">
        <f t="shared" si="63"/>
        <v>Sheffield City Council HQ</v>
      </c>
      <c r="AS169">
        <f t="shared" si="54"/>
        <v>8.4</v>
      </c>
      <c r="AT169">
        <f t="shared" si="55"/>
        <v>0</v>
      </c>
      <c r="AU169">
        <f t="shared" si="56"/>
        <v>1</v>
      </c>
      <c r="AX169" t="str">
        <f t="shared" si="57"/>
        <v>Sheffield City Council HQ</v>
      </c>
      <c r="AY169">
        <f t="shared" si="58"/>
        <v>8.4</v>
      </c>
      <c r="AZ169">
        <f t="shared" si="59"/>
        <v>0</v>
      </c>
      <c r="BB169" t="str">
        <f t="shared" si="64"/>
        <v>Sheffield City Council HQ</v>
      </c>
      <c r="BC169">
        <f t="shared" si="65"/>
        <v>8.4</v>
      </c>
      <c r="BD169" s="31">
        <f>IFERROR(BC169-VLOOKUP(BB169,Data_2018!$C$2:$V$394,$AE$1+6,FALSE),"")</f>
        <v>0</v>
      </c>
      <c r="BE169" s="43" t="str">
        <f t="shared" si="66"/>
        <v/>
      </c>
      <c r="BL169" s="31" t="str">
        <f t="shared" si="67"/>
        <v>Sheffield City Council HQ</v>
      </c>
      <c r="BM169" s="31">
        <f t="shared" si="68"/>
        <v>0</v>
      </c>
      <c r="BN169" s="31">
        <f t="shared" si="69"/>
        <v>1.6900000000000001E-5</v>
      </c>
      <c r="BO169" s="31">
        <f t="shared" si="70"/>
        <v>0.40001879999999945</v>
      </c>
      <c r="BP169" s="31" t="str">
        <f t="shared" si="71"/>
        <v>Mole Valley District Council</v>
      </c>
      <c r="BQ169" s="31">
        <f t="shared" si="72"/>
        <v>0.39999999999999947</v>
      </c>
      <c r="BR169" s="31">
        <f t="shared" si="73"/>
        <v>0.39999999999999947</v>
      </c>
      <c r="BS169" s="31">
        <f t="shared" si="74"/>
        <v>0</v>
      </c>
    </row>
    <row r="170" spans="1:71" ht="14.25" customHeight="1" x14ac:dyDescent="0.25">
      <c r="A170" s="8">
        <f>--((B170+Data_2018!B170)=2)</f>
        <v>1</v>
      </c>
      <c r="B170" s="8">
        <f t="shared" si="60"/>
        <v>1</v>
      </c>
      <c r="C170" t="s">
        <v>342</v>
      </c>
      <c r="D170">
        <v>1</v>
      </c>
      <c r="E170" t="s">
        <v>738</v>
      </c>
      <c r="F170" s="31">
        <f t="shared" si="61"/>
        <v>1</v>
      </c>
      <c r="G170" s="31">
        <v>0</v>
      </c>
      <c r="H170" s="31">
        <v>1</v>
      </c>
      <c r="I170" s="31">
        <v>10.6</v>
      </c>
      <c r="J170" s="31">
        <v>3.9</v>
      </c>
      <c r="K170" s="31">
        <v>0</v>
      </c>
      <c r="L170" s="31">
        <v>0</v>
      </c>
      <c r="M170" s="31">
        <v>0.8</v>
      </c>
      <c r="N170" s="31">
        <v>1.3</v>
      </c>
      <c r="O170" s="31">
        <v>16.7</v>
      </c>
      <c r="P170" s="31">
        <v>83.3</v>
      </c>
      <c r="Q170" s="31">
        <v>42.4</v>
      </c>
      <c r="R170" s="31">
        <v>57.6</v>
      </c>
      <c r="S170" s="31">
        <v>29.9</v>
      </c>
      <c r="T170" s="31">
        <v>70.099999999999994</v>
      </c>
      <c r="U170" s="31">
        <v>38.299999999999997</v>
      </c>
      <c r="V170" s="31">
        <v>61.7</v>
      </c>
      <c r="W170" t="s">
        <v>343</v>
      </c>
      <c r="Y170" t="s">
        <v>25</v>
      </c>
      <c r="Z170" t="s">
        <v>342</v>
      </c>
      <c r="AA170" t="b">
        <v>0</v>
      </c>
      <c r="AK170">
        <f t="shared" si="50"/>
        <v>3.9</v>
      </c>
      <c r="AL170">
        <f t="shared" si="62"/>
        <v>3.9001699999999997</v>
      </c>
      <c r="AM170">
        <f t="shared" si="51"/>
        <v>8.3003910000000012</v>
      </c>
      <c r="AN170" t="str">
        <f t="shared" si="52"/>
        <v>Wyre Council</v>
      </c>
      <c r="AO170">
        <f t="shared" si="53"/>
        <v>8.3000000000000007</v>
      </c>
      <c r="AQ170">
        <f>SUM($AU$2:AU170)</f>
        <v>169</v>
      </c>
      <c r="AR170" t="str">
        <f t="shared" si="63"/>
        <v>Wyre Council</v>
      </c>
      <c r="AS170">
        <f t="shared" si="54"/>
        <v>8.3000000000000007</v>
      </c>
      <c r="AT170">
        <f t="shared" si="55"/>
        <v>0</v>
      </c>
      <c r="AU170">
        <f t="shared" si="56"/>
        <v>1</v>
      </c>
      <c r="AX170" t="str">
        <f t="shared" si="57"/>
        <v>Wyre Council</v>
      </c>
      <c r="AY170">
        <f t="shared" si="58"/>
        <v>8.3000000000000007</v>
      </c>
      <c r="AZ170">
        <f t="shared" si="59"/>
        <v>0</v>
      </c>
      <c r="BB170" t="str">
        <f t="shared" si="64"/>
        <v>Wyre Council</v>
      </c>
      <c r="BC170">
        <f t="shared" si="65"/>
        <v>8.3000000000000007</v>
      </c>
      <c r="BD170" s="31">
        <f>IFERROR(BC170-VLOOKUP(BB170,Data_2018!$C$2:$V$394,$AE$1+6,FALSE),"")</f>
        <v>6.7000000000000011</v>
      </c>
      <c r="BE170" s="43" t="str">
        <f t="shared" si="66"/>
        <v>h</v>
      </c>
      <c r="BL170" s="31" t="str">
        <f t="shared" si="67"/>
        <v>Wyre Council</v>
      </c>
      <c r="BM170" s="31">
        <f t="shared" si="68"/>
        <v>6.7000000000000011</v>
      </c>
      <c r="BN170" s="31">
        <f t="shared" si="69"/>
        <v>6.7000170000000008</v>
      </c>
      <c r="BO170" s="31">
        <f t="shared" si="70"/>
        <v>0.40000970000000036</v>
      </c>
      <c r="BP170" s="31" t="str">
        <f t="shared" si="71"/>
        <v>Sunderland City Council</v>
      </c>
      <c r="BQ170" s="31">
        <f t="shared" si="72"/>
        <v>0.40000000000000036</v>
      </c>
      <c r="BR170" s="31">
        <f t="shared" si="73"/>
        <v>0.40000000000000036</v>
      </c>
      <c r="BS170" s="31">
        <f t="shared" si="74"/>
        <v>0</v>
      </c>
    </row>
    <row r="171" spans="1:71" ht="14.25" customHeight="1" x14ac:dyDescent="0.25">
      <c r="A171" s="8">
        <f>--((B171+Data_2018!B171)=2)</f>
        <v>1</v>
      </c>
      <c r="B171" s="8">
        <f t="shared" si="60"/>
        <v>1</v>
      </c>
      <c r="C171" t="s">
        <v>344</v>
      </c>
      <c r="D171">
        <v>1</v>
      </c>
      <c r="E171" t="s">
        <v>737</v>
      </c>
      <c r="F171" s="31">
        <f t="shared" si="61"/>
        <v>1</v>
      </c>
      <c r="G171" s="31">
        <v>0</v>
      </c>
      <c r="H171" s="31" t="s">
        <v>34</v>
      </c>
      <c r="I171" s="31">
        <v>10.9</v>
      </c>
      <c r="J171" s="31">
        <v>14.2</v>
      </c>
      <c r="K171" s="31">
        <v>0</v>
      </c>
      <c r="L171" s="31">
        <v>0</v>
      </c>
      <c r="M171" s="31">
        <v>1</v>
      </c>
      <c r="N171" s="31">
        <v>0.9</v>
      </c>
      <c r="O171" s="31">
        <v>18.2</v>
      </c>
      <c r="P171" s="31">
        <v>81.8</v>
      </c>
      <c r="Q171" s="31">
        <v>26.1</v>
      </c>
      <c r="R171" s="31">
        <v>73.900000000000006</v>
      </c>
      <c r="S171" s="31">
        <v>35.5</v>
      </c>
      <c r="T171" s="31">
        <v>64.5</v>
      </c>
      <c r="U171" s="31">
        <v>37.6</v>
      </c>
      <c r="V171" s="31">
        <v>62.4</v>
      </c>
      <c r="W171" t="s">
        <v>345</v>
      </c>
      <c r="Y171" t="s">
        <v>24</v>
      </c>
      <c r="Z171" t="s">
        <v>344</v>
      </c>
      <c r="AA171" t="b">
        <v>0</v>
      </c>
      <c r="AK171">
        <f t="shared" si="50"/>
        <v>14.2</v>
      </c>
      <c r="AL171">
        <f t="shared" si="62"/>
        <v>14.200170999999999</v>
      </c>
      <c r="AM171">
        <f t="shared" si="51"/>
        <v>8.2003369999999993</v>
      </c>
      <c r="AN171" t="str">
        <f t="shared" si="52"/>
        <v>Tamworth Borough Council</v>
      </c>
      <c r="AO171">
        <f t="shared" si="53"/>
        <v>8.1999999999999993</v>
      </c>
      <c r="AQ171">
        <f>SUM($AU$2:AU171)</f>
        <v>170</v>
      </c>
      <c r="AR171" t="str">
        <f t="shared" si="63"/>
        <v>Tamworth Borough Council</v>
      </c>
      <c r="AS171">
        <f t="shared" si="54"/>
        <v>8.1999999999999993</v>
      </c>
      <c r="AT171">
        <f t="shared" si="55"/>
        <v>0</v>
      </c>
      <c r="AU171">
        <f t="shared" si="56"/>
        <v>1</v>
      </c>
      <c r="AX171" t="str">
        <f t="shared" si="57"/>
        <v>Tamworth Borough Council</v>
      </c>
      <c r="AY171">
        <f t="shared" si="58"/>
        <v>8.1999999999999993</v>
      </c>
      <c r="AZ171">
        <f t="shared" si="59"/>
        <v>0</v>
      </c>
      <c r="BB171" t="str">
        <f t="shared" si="64"/>
        <v>Tamworth Borough Council</v>
      </c>
      <c r="BC171">
        <f t="shared" si="65"/>
        <v>8.1999999999999993</v>
      </c>
      <c r="BD171" s="31">
        <f>IFERROR(BC171-VLOOKUP(BB171,Data_2018!$C$2:$V$394,$AE$1+6,FALSE),"")</f>
        <v>2.0999999999999996</v>
      </c>
      <c r="BE171" s="43" t="str">
        <f t="shared" si="66"/>
        <v>h</v>
      </c>
      <c r="BL171" s="31" t="str">
        <f t="shared" si="67"/>
        <v>Tamworth Borough Council</v>
      </c>
      <c r="BM171" s="31">
        <f t="shared" si="68"/>
        <v>2.0999999999999996</v>
      </c>
      <c r="BN171" s="31">
        <f t="shared" si="69"/>
        <v>2.1000170999999996</v>
      </c>
      <c r="BO171" s="31">
        <f t="shared" si="70"/>
        <v>0.40000189999999858</v>
      </c>
      <c r="BP171" s="31" t="str">
        <f t="shared" si="71"/>
        <v>Cumbria County Council</v>
      </c>
      <c r="BQ171" s="31">
        <f t="shared" si="72"/>
        <v>0.39999999999999858</v>
      </c>
      <c r="BR171" s="31">
        <f t="shared" si="73"/>
        <v>0.39999999999999858</v>
      </c>
      <c r="BS171" s="31">
        <f t="shared" si="74"/>
        <v>0</v>
      </c>
    </row>
    <row r="172" spans="1:71" ht="14.25" customHeight="1" x14ac:dyDescent="0.25">
      <c r="A172" s="8">
        <f>--((B172+Data_2018!B172)=2)</f>
        <v>1</v>
      </c>
      <c r="B172" s="8">
        <f t="shared" si="60"/>
        <v>1</v>
      </c>
      <c r="C172" t="s">
        <v>346</v>
      </c>
      <c r="D172">
        <v>1</v>
      </c>
      <c r="E172" t="s">
        <v>737</v>
      </c>
      <c r="F172" s="31">
        <f t="shared" si="61"/>
        <v>1</v>
      </c>
      <c r="G172" s="31">
        <v>0</v>
      </c>
      <c r="H172" s="31" t="s">
        <v>34</v>
      </c>
      <c r="I172" s="31">
        <v>16.2</v>
      </c>
      <c r="J172" s="31">
        <v>9.6</v>
      </c>
      <c r="K172" s="31">
        <v>0</v>
      </c>
      <c r="L172" s="31">
        <v>0</v>
      </c>
      <c r="M172" s="31">
        <v>0</v>
      </c>
      <c r="N172" s="31">
        <v>0</v>
      </c>
      <c r="O172" s="31">
        <v>13.3</v>
      </c>
      <c r="P172" s="31">
        <v>86.7</v>
      </c>
      <c r="Q172" s="31">
        <v>29.6</v>
      </c>
      <c r="R172" s="31">
        <v>70.400000000000006</v>
      </c>
      <c r="S172" s="31">
        <v>29.2</v>
      </c>
      <c r="T172" s="31">
        <v>70.8</v>
      </c>
      <c r="U172" s="31">
        <v>37.799999999999997</v>
      </c>
      <c r="V172" s="31">
        <v>62.2</v>
      </c>
      <c r="W172" t="s">
        <v>347</v>
      </c>
      <c r="Y172" t="s">
        <v>25</v>
      </c>
      <c r="Z172" t="s">
        <v>346</v>
      </c>
      <c r="AA172" t="b">
        <v>0</v>
      </c>
      <c r="AK172">
        <f t="shared" si="50"/>
        <v>9.6</v>
      </c>
      <c r="AL172">
        <f t="shared" si="62"/>
        <v>9.6001719999999988</v>
      </c>
      <c r="AM172">
        <f t="shared" si="51"/>
        <v>8.2001969999999993</v>
      </c>
      <c r="AN172" t="str">
        <f t="shared" si="52"/>
        <v>London Borough of Merton</v>
      </c>
      <c r="AO172">
        <f t="shared" si="53"/>
        <v>8.1999999999999993</v>
      </c>
      <c r="AQ172">
        <f>SUM($AU$2:AU172)</f>
        <v>171</v>
      </c>
      <c r="AR172" t="str">
        <f t="shared" si="63"/>
        <v>London Borough of Merton</v>
      </c>
      <c r="AS172">
        <f t="shared" si="54"/>
        <v>8.1999999999999993</v>
      </c>
      <c r="AT172">
        <f t="shared" si="55"/>
        <v>0</v>
      </c>
      <c r="AU172">
        <f t="shared" si="56"/>
        <v>1</v>
      </c>
      <c r="AX172" t="str">
        <f t="shared" si="57"/>
        <v>London Borough of Merton</v>
      </c>
      <c r="AY172">
        <f t="shared" si="58"/>
        <v>8.1999999999999993</v>
      </c>
      <c r="AZ172">
        <f t="shared" si="59"/>
        <v>0</v>
      </c>
      <c r="BB172" t="str">
        <f t="shared" si="64"/>
        <v>London Borough of Merton</v>
      </c>
      <c r="BC172">
        <f t="shared" si="65"/>
        <v>8.1999999999999993</v>
      </c>
      <c r="BD172" s="31">
        <f>IFERROR(BC172-VLOOKUP(BB172,Data_2018!$C$2:$V$394,$AE$1+6,FALSE),"")</f>
        <v>11.899999999999999</v>
      </c>
      <c r="BE172" s="43" t="str">
        <f t="shared" si="66"/>
        <v>h</v>
      </c>
      <c r="BL172" s="31" t="str">
        <f t="shared" si="67"/>
        <v>London Borough of Merton</v>
      </c>
      <c r="BM172" s="31">
        <f t="shared" si="68"/>
        <v>11.899999999999999</v>
      </c>
      <c r="BN172" s="31">
        <f t="shared" si="69"/>
        <v>11.900017199999999</v>
      </c>
      <c r="BO172" s="31">
        <f t="shared" si="70"/>
        <v>0.20003779999999929</v>
      </c>
      <c r="BP172" s="31" t="str">
        <f t="shared" si="71"/>
        <v>Aylesbury Vale District Council</v>
      </c>
      <c r="BQ172" s="31">
        <f t="shared" si="72"/>
        <v>0.19999999999999929</v>
      </c>
      <c r="BR172" s="31">
        <f t="shared" si="73"/>
        <v>0.19999999999999929</v>
      </c>
      <c r="BS172" s="31">
        <f t="shared" si="74"/>
        <v>0</v>
      </c>
    </row>
    <row r="173" spans="1:71" ht="14.25" customHeight="1" x14ac:dyDescent="0.25">
      <c r="A173" s="8">
        <f>--((B173+Data_2018!B173)=2)</f>
        <v>1</v>
      </c>
      <c r="B173" s="8">
        <f t="shared" si="60"/>
        <v>1</v>
      </c>
      <c r="C173" t="s">
        <v>348</v>
      </c>
      <c r="E173" t="s">
        <v>798</v>
      </c>
      <c r="F173" s="31">
        <f t="shared" si="61"/>
        <v>1</v>
      </c>
      <c r="G173" s="31">
        <v>0</v>
      </c>
      <c r="H173" s="31" t="s">
        <v>34</v>
      </c>
      <c r="I173" s="31">
        <v>2.1</v>
      </c>
      <c r="J173" s="31">
        <v>0.7</v>
      </c>
      <c r="K173" s="31">
        <v>0</v>
      </c>
      <c r="L173" s="31">
        <v>0</v>
      </c>
      <c r="M173" s="31">
        <v>0</v>
      </c>
      <c r="N173" s="31">
        <v>0</v>
      </c>
      <c r="O173" s="31">
        <v>42</v>
      </c>
      <c r="P173" s="31">
        <v>58</v>
      </c>
      <c r="Q173" s="31">
        <v>31</v>
      </c>
      <c r="R173" s="31">
        <v>69</v>
      </c>
      <c r="S173" s="31">
        <v>40</v>
      </c>
      <c r="T173" s="31">
        <v>60</v>
      </c>
      <c r="U173" s="31">
        <v>46</v>
      </c>
      <c r="V173" s="31">
        <v>54</v>
      </c>
      <c r="W173" t="s">
        <v>349</v>
      </c>
      <c r="Y173" t="s">
        <v>25</v>
      </c>
      <c r="Z173" t="s">
        <v>348</v>
      </c>
      <c r="AA173" t="b">
        <v>0</v>
      </c>
      <c r="AK173">
        <f t="shared" si="50"/>
        <v>0.7</v>
      </c>
      <c r="AL173">
        <f t="shared" si="62"/>
        <v>0.70017299999999993</v>
      </c>
      <c r="AM173">
        <f t="shared" si="51"/>
        <v>8.1002229999999997</v>
      </c>
      <c r="AN173" t="str">
        <f t="shared" si="52"/>
        <v>Newham Council</v>
      </c>
      <c r="AO173">
        <f t="shared" si="53"/>
        <v>8.1</v>
      </c>
      <c r="AQ173">
        <f>SUM($AU$2:AU173)</f>
        <v>172</v>
      </c>
      <c r="AR173" t="str">
        <f t="shared" si="63"/>
        <v>Newham Council</v>
      </c>
      <c r="AS173">
        <f t="shared" si="54"/>
        <v>8.1</v>
      </c>
      <c r="AT173">
        <f t="shared" si="55"/>
        <v>0</v>
      </c>
      <c r="AU173">
        <f t="shared" si="56"/>
        <v>1</v>
      </c>
      <c r="AX173" t="str">
        <f t="shared" si="57"/>
        <v>Newham Council</v>
      </c>
      <c r="AY173">
        <f t="shared" si="58"/>
        <v>8.1</v>
      </c>
      <c r="AZ173">
        <f t="shared" si="59"/>
        <v>0</v>
      </c>
      <c r="BB173" t="str">
        <f t="shared" si="64"/>
        <v>Newham Council</v>
      </c>
      <c r="BC173">
        <f t="shared" si="65"/>
        <v>8.1</v>
      </c>
      <c r="BD173" s="31">
        <f>IFERROR(BC173-VLOOKUP(BB173,Data_2018!$C$2:$V$394,$AE$1+6,FALSE),"")</f>
        <v>-1.3000000000000007</v>
      </c>
      <c r="BE173" s="43" t="str">
        <f t="shared" si="66"/>
        <v>i</v>
      </c>
      <c r="BL173" s="31" t="str">
        <f t="shared" si="67"/>
        <v>Newham Council</v>
      </c>
      <c r="BM173" s="31">
        <f t="shared" si="68"/>
        <v>-1.3000000000000007</v>
      </c>
      <c r="BN173" s="31">
        <f t="shared" si="69"/>
        <v>-1.2999827000000006</v>
      </c>
      <c r="BO173" s="31">
        <f t="shared" si="70"/>
        <v>0.20002980000000001</v>
      </c>
      <c r="BP173" s="31" t="str">
        <f t="shared" si="71"/>
        <v>Norwich City Council</v>
      </c>
      <c r="BQ173" s="31">
        <f t="shared" si="72"/>
        <v>0.2</v>
      </c>
      <c r="BR173" s="31">
        <f t="shared" si="73"/>
        <v>0.2</v>
      </c>
      <c r="BS173" s="31">
        <f t="shared" si="74"/>
        <v>0</v>
      </c>
    </row>
    <row r="174" spans="1:71" ht="14.25" customHeight="1" x14ac:dyDescent="0.25">
      <c r="A174" s="8">
        <f>--((B174+Data_2018!B174)=2)</f>
        <v>1</v>
      </c>
      <c r="B174" s="8">
        <f t="shared" si="60"/>
        <v>1</v>
      </c>
      <c r="C174" t="s">
        <v>350</v>
      </c>
      <c r="D174">
        <v>1</v>
      </c>
      <c r="E174" t="s">
        <v>739</v>
      </c>
      <c r="F174" s="31">
        <f t="shared" si="61"/>
        <v>1</v>
      </c>
      <c r="G174" s="31">
        <v>0</v>
      </c>
      <c r="H174" s="31" t="s">
        <v>43</v>
      </c>
      <c r="I174" s="31">
        <v>16.2</v>
      </c>
      <c r="J174" s="31">
        <v>31.4</v>
      </c>
      <c r="K174" s="31">
        <v>-4.4000000000000004</v>
      </c>
      <c r="L174" s="31">
        <v>0</v>
      </c>
      <c r="M174" s="31">
        <v>1.9</v>
      </c>
      <c r="N174" s="31">
        <v>0.9</v>
      </c>
      <c r="O174" s="31">
        <v>32.700000000000003</v>
      </c>
      <c r="P174" s="31">
        <v>67.3</v>
      </c>
      <c r="Q174" s="31">
        <v>44.2</v>
      </c>
      <c r="R174" s="31">
        <v>55.8</v>
      </c>
      <c r="S174" s="31">
        <v>62.6</v>
      </c>
      <c r="T174" s="31">
        <v>37.4</v>
      </c>
      <c r="U174" s="31">
        <v>73.900000000000006</v>
      </c>
      <c r="V174" s="31">
        <v>26.1</v>
      </c>
      <c r="W174" t="s">
        <v>351</v>
      </c>
      <c r="Y174" t="s">
        <v>24</v>
      </c>
      <c r="Z174" t="s">
        <v>350</v>
      </c>
      <c r="AA174" t="b">
        <v>0</v>
      </c>
      <c r="AK174">
        <f t="shared" si="50"/>
        <v>31.4</v>
      </c>
      <c r="AL174">
        <f t="shared" si="62"/>
        <v>31.400174</v>
      </c>
      <c r="AM174">
        <f t="shared" si="51"/>
        <v>8.1001209999999997</v>
      </c>
      <c r="AN174" t="str">
        <f t="shared" si="52"/>
        <v>Essex County Council</v>
      </c>
      <c r="AO174">
        <f t="shared" si="53"/>
        <v>8.1</v>
      </c>
      <c r="AQ174">
        <f>SUM($AU$2:AU174)</f>
        <v>173</v>
      </c>
      <c r="AR174" t="str">
        <f t="shared" si="63"/>
        <v>Essex County Council</v>
      </c>
      <c r="AS174">
        <f t="shared" si="54"/>
        <v>8.1</v>
      </c>
      <c r="AT174">
        <f t="shared" si="55"/>
        <v>0</v>
      </c>
      <c r="AU174">
        <f t="shared" si="56"/>
        <v>1</v>
      </c>
      <c r="AX174" t="str">
        <f t="shared" si="57"/>
        <v>Essex County Council</v>
      </c>
      <c r="AY174">
        <f t="shared" si="58"/>
        <v>8.1</v>
      </c>
      <c r="AZ174">
        <f t="shared" si="59"/>
        <v>0</v>
      </c>
      <c r="BB174" t="str">
        <f t="shared" si="64"/>
        <v>Essex County Council</v>
      </c>
      <c r="BC174">
        <f t="shared" si="65"/>
        <v>8.1</v>
      </c>
      <c r="BD174" s="31">
        <f>IFERROR(BC174-VLOOKUP(BB174,Data_2018!$C$2:$V$394,$AE$1+6,FALSE),"")</f>
        <v>-1.5999999999999996</v>
      </c>
      <c r="BE174" s="43" t="str">
        <f t="shared" si="66"/>
        <v>i</v>
      </c>
      <c r="BL174" s="31" t="str">
        <f t="shared" si="67"/>
        <v>Essex County Council</v>
      </c>
      <c r="BM174" s="31">
        <f t="shared" si="68"/>
        <v>-1.5999999999999996</v>
      </c>
      <c r="BN174" s="31">
        <f t="shared" si="69"/>
        <v>-1.5999825999999997</v>
      </c>
      <c r="BO174" s="31">
        <f t="shared" si="70"/>
        <v>0.20002370000000017</v>
      </c>
      <c r="BP174" s="31" t="str">
        <f t="shared" si="71"/>
        <v>Croydon Council</v>
      </c>
      <c r="BQ174" s="31">
        <f t="shared" si="72"/>
        <v>0.20000000000000018</v>
      </c>
      <c r="BR174" s="31">
        <f t="shared" si="73"/>
        <v>0.20000000000000018</v>
      </c>
      <c r="BS174" s="31">
        <f t="shared" si="74"/>
        <v>0</v>
      </c>
    </row>
    <row r="175" spans="1:71" ht="14.25" customHeight="1" x14ac:dyDescent="0.25">
      <c r="A175" s="8">
        <f>--((B175+Data_2018!B175)=2)</f>
        <v>1</v>
      </c>
      <c r="B175" s="8">
        <f t="shared" si="60"/>
        <v>1</v>
      </c>
      <c r="C175" t="s">
        <v>352</v>
      </c>
      <c r="D175">
        <v>1</v>
      </c>
      <c r="E175" t="s">
        <v>741</v>
      </c>
      <c r="F175" s="31">
        <f t="shared" si="61"/>
        <v>1</v>
      </c>
      <c r="G175" s="31">
        <v>0</v>
      </c>
      <c r="H175" s="31" t="s">
        <v>34</v>
      </c>
      <c r="I175" s="31">
        <v>13</v>
      </c>
      <c r="J175" s="31">
        <v>19.5</v>
      </c>
      <c r="K175" s="31">
        <v>0</v>
      </c>
      <c r="L175" s="31">
        <v>0</v>
      </c>
      <c r="M175" s="31">
        <v>0</v>
      </c>
      <c r="N175" s="31">
        <v>0</v>
      </c>
      <c r="O175" s="31">
        <v>14.6</v>
      </c>
      <c r="P175" s="31">
        <v>85.4</v>
      </c>
      <c r="Q175" s="31">
        <v>27</v>
      </c>
      <c r="R175" s="31">
        <v>73</v>
      </c>
      <c r="S175" s="31">
        <v>33.200000000000003</v>
      </c>
      <c r="T175" s="31">
        <v>66.8</v>
      </c>
      <c r="U175" s="31">
        <v>35.799999999999997</v>
      </c>
      <c r="V175" s="31">
        <v>64.2</v>
      </c>
      <c r="W175" t="s">
        <v>353</v>
      </c>
      <c r="Y175" t="s">
        <v>24</v>
      </c>
      <c r="Z175" t="s">
        <v>352</v>
      </c>
      <c r="AA175" t="b">
        <v>0</v>
      </c>
      <c r="AK175">
        <f t="shared" si="50"/>
        <v>19.5</v>
      </c>
      <c r="AL175">
        <f t="shared" si="62"/>
        <v>19.500174999999999</v>
      </c>
      <c r="AM175">
        <f t="shared" si="51"/>
        <v>8.0002870000000001</v>
      </c>
      <c r="AN175" t="str">
        <f t="shared" si="52"/>
        <v>Shropshire &amp; Wrekin Fire Authority</v>
      </c>
      <c r="AO175">
        <f t="shared" si="53"/>
        <v>8</v>
      </c>
      <c r="AQ175">
        <f>SUM($AU$2:AU175)</f>
        <v>174</v>
      </c>
      <c r="AR175" t="str">
        <f t="shared" si="63"/>
        <v>Shropshire &amp; Wrekin Fire Authority</v>
      </c>
      <c r="AS175">
        <f t="shared" si="54"/>
        <v>8</v>
      </c>
      <c r="AT175">
        <f t="shared" si="55"/>
        <v>0</v>
      </c>
      <c r="AU175">
        <f t="shared" si="56"/>
        <v>1</v>
      </c>
      <c r="AX175" t="str">
        <f t="shared" si="57"/>
        <v>Shropshire &amp; Wrekin Fire Authority</v>
      </c>
      <c r="AY175">
        <f t="shared" si="58"/>
        <v>8</v>
      </c>
      <c r="AZ175">
        <f t="shared" si="59"/>
        <v>0</v>
      </c>
      <c r="BB175" t="str">
        <f t="shared" si="64"/>
        <v>Shropshire &amp; Wrekin Fire Authority</v>
      </c>
      <c r="BC175">
        <f t="shared" si="65"/>
        <v>8</v>
      </c>
      <c r="BD175" s="31">
        <f>IFERROR(BC175-VLOOKUP(BB175,Data_2018!$C$2:$V$394,$AE$1+6,FALSE),"")</f>
        <v>-3</v>
      </c>
      <c r="BE175" s="43" t="str">
        <f t="shared" si="66"/>
        <v>i</v>
      </c>
      <c r="BL175" s="31" t="str">
        <f t="shared" si="67"/>
        <v>Shropshire &amp; Wrekin Fire Authority</v>
      </c>
      <c r="BM175" s="31">
        <f t="shared" si="68"/>
        <v>-3</v>
      </c>
      <c r="BN175" s="31">
        <f t="shared" si="69"/>
        <v>-2.9999825000000002</v>
      </c>
      <c r="BO175" s="31">
        <f t="shared" si="70"/>
        <v>0.20000649999999928</v>
      </c>
      <c r="BP175" s="31" t="str">
        <f t="shared" si="71"/>
        <v>Devon County Council</v>
      </c>
      <c r="BQ175" s="31">
        <f t="shared" si="72"/>
        <v>0.19999999999999929</v>
      </c>
      <c r="BR175" s="31">
        <f t="shared" si="73"/>
        <v>0.19999999999999929</v>
      </c>
      <c r="BS175" s="31">
        <f t="shared" si="74"/>
        <v>0</v>
      </c>
    </row>
    <row r="176" spans="1:71" ht="14.25" customHeight="1" x14ac:dyDescent="0.25">
      <c r="A176" s="8">
        <f>--((B176+Data_2018!B176)=2)</f>
        <v>1</v>
      </c>
      <c r="B176" s="8">
        <f t="shared" si="60"/>
        <v>1</v>
      </c>
      <c r="C176" t="s">
        <v>354</v>
      </c>
      <c r="D176">
        <v>1</v>
      </c>
      <c r="E176" t="s">
        <v>740</v>
      </c>
      <c r="F176" s="31">
        <f t="shared" si="61"/>
        <v>1</v>
      </c>
      <c r="G176" s="31">
        <v>0</v>
      </c>
      <c r="H176" s="31" t="s">
        <v>46</v>
      </c>
      <c r="I176" s="31">
        <v>3.2</v>
      </c>
      <c r="J176" s="31">
        <v>17</v>
      </c>
      <c r="K176" s="31">
        <v>0</v>
      </c>
      <c r="L176" s="31">
        <v>0</v>
      </c>
      <c r="M176" s="31">
        <v>0</v>
      </c>
      <c r="N176" s="31">
        <v>0</v>
      </c>
      <c r="O176" s="31">
        <v>94.6</v>
      </c>
      <c r="P176" s="31">
        <v>5.4</v>
      </c>
      <c r="Q176" s="31">
        <v>63.1</v>
      </c>
      <c r="R176" s="31">
        <v>36.9</v>
      </c>
      <c r="S176" s="31">
        <v>87.8</v>
      </c>
      <c r="T176" s="31">
        <v>12.2</v>
      </c>
      <c r="U176" s="31">
        <v>90.3</v>
      </c>
      <c r="V176" s="31">
        <v>9.6999999999999993</v>
      </c>
      <c r="W176" t="s">
        <v>355</v>
      </c>
      <c r="Y176" t="s">
        <v>25</v>
      </c>
      <c r="Z176" t="s">
        <v>354</v>
      </c>
      <c r="AA176" t="b">
        <v>0</v>
      </c>
      <c r="AK176">
        <f t="shared" si="50"/>
        <v>17</v>
      </c>
      <c r="AL176">
        <f t="shared" si="62"/>
        <v>17.000176</v>
      </c>
      <c r="AM176">
        <f t="shared" si="51"/>
        <v>8.0002410000000008</v>
      </c>
      <c r="AN176" t="str">
        <f t="shared" si="52"/>
        <v>Northampton Borough Council</v>
      </c>
      <c r="AO176">
        <f t="shared" si="53"/>
        <v>8</v>
      </c>
      <c r="AQ176">
        <f>SUM($AU$2:AU176)</f>
        <v>175</v>
      </c>
      <c r="AR176" t="str">
        <f t="shared" si="63"/>
        <v>Northampton Borough Council</v>
      </c>
      <c r="AS176">
        <f t="shared" si="54"/>
        <v>8</v>
      </c>
      <c r="AT176">
        <f t="shared" si="55"/>
        <v>0</v>
      </c>
      <c r="AU176">
        <f t="shared" si="56"/>
        <v>1</v>
      </c>
      <c r="AX176" t="str">
        <f t="shared" si="57"/>
        <v>Northampton Borough Council</v>
      </c>
      <c r="AY176">
        <f t="shared" si="58"/>
        <v>8</v>
      </c>
      <c r="AZ176">
        <f t="shared" si="59"/>
        <v>0</v>
      </c>
      <c r="BB176" t="str">
        <f t="shared" si="64"/>
        <v>Northampton Borough Council</v>
      </c>
      <c r="BC176">
        <f t="shared" si="65"/>
        <v>8</v>
      </c>
      <c r="BD176" s="31">
        <f>IFERROR(BC176-VLOOKUP(BB176,Data_2018!$C$2:$V$394,$AE$1+6,FALSE),"")</f>
        <v>-7</v>
      </c>
      <c r="BE176" s="43" t="str">
        <f t="shared" si="66"/>
        <v>i</v>
      </c>
      <c r="BL176" s="31" t="str">
        <f t="shared" si="67"/>
        <v>Northampton Borough Council</v>
      </c>
      <c r="BM176" s="31">
        <f t="shared" si="68"/>
        <v>-7</v>
      </c>
      <c r="BN176" s="31">
        <f t="shared" si="69"/>
        <v>-6.9999824000000004</v>
      </c>
      <c r="BO176" s="31">
        <f t="shared" si="70"/>
        <v>0.20000069999999928</v>
      </c>
      <c r="BP176" s="31" t="str">
        <f t="shared" si="71"/>
        <v>Derbyshire Constabulary</v>
      </c>
      <c r="BQ176" s="31">
        <f t="shared" si="72"/>
        <v>0.19999999999999929</v>
      </c>
      <c r="BR176" s="31">
        <f t="shared" si="73"/>
        <v>0.19999999999999929</v>
      </c>
      <c r="BS176" s="31">
        <f t="shared" si="74"/>
        <v>0</v>
      </c>
    </row>
    <row r="177" spans="1:71" ht="14.25" customHeight="1" x14ac:dyDescent="0.25">
      <c r="A177" s="8">
        <f>--((B177+Data_2018!B177)=2)</f>
        <v>1</v>
      </c>
      <c r="B177" s="8">
        <f t="shared" si="60"/>
        <v>1</v>
      </c>
      <c r="C177" t="s">
        <v>356</v>
      </c>
      <c r="D177">
        <v>1</v>
      </c>
      <c r="E177" t="s">
        <v>736</v>
      </c>
      <c r="F177" s="31">
        <f t="shared" si="61"/>
        <v>1</v>
      </c>
      <c r="G177" s="31">
        <v>0</v>
      </c>
      <c r="H177" s="31" t="s">
        <v>34</v>
      </c>
      <c r="I177" s="31">
        <v>4.5999999999999996</v>
      </c>
      <c r="J177" s="31">
        <v>12.5</v>
      </c>
      <c r="K177" s="31">
        <v>3.3</v>
      </c>
      <c r="L177" s="31">
        <v>0</v>
      </c>
      <c r="M177" s="31">
        <v>0.4</v>
      </c>
      <c r="N177" s="31">
        <v>1.3</v>
      </c>
      <c r="O177" s="31">
        <v>44.9</v>
      </c>
      <c r="P177" s="31">
        <v>55.1</v>
      </c>
      <c r="Q177" s="31">
        <v>53.1</v>
      </c>
      <c r="R177" s="31">
        <v>46.9</v>
      </c>
      <c r="S177" s="31">
        <v>66.7</v>
      </c>
      <c r="T177" s="31">
        <v>33.299999999999997</v>
      </c>
      <c r="U177" s="31">
        <v>56.7</v>
      </c>
      <c r="V177" s="31">
        <v>43.3</v>
      </c>
      <c r="Y177" t="s">
        <v>22</v>
      </c>
      <c r="Z177" t="s">
        <v>356</v>
      </c>
      <c r="AA177" t="b">
        <v>0</v>
      </c>
      <c r="AK177">
        <f t="shared" si="50"/>
        <v>12.5</v>
      </c>
      <c r="AL177">
        <f t="shared" si="62"/>
        <v>12.500177000000001</v>
      </c>
      <c r="AM177">
        <f t="shared" si="51"/>
        <v>8.0001479999999994</v>
      </c>
      <c r="AN177" t="str">
        <f t="shared" si="52"/>
        <v>Hartlepool Borough Council</v>
      </c>
      <c r="AO177">
        <f t="shared" si="53"/>
        <v>7.9999999999999991</v>
      </c>
      <c r="AQ177">
        <f>SUM($AU$2:AU177)</f>
        <v>176</v>
      </c>
      <c r="AR177" t="str">
        <f t="shared" si="63"/>
        <v>Hartlepool Borough Council</v>
      </c>
      <c r="AS177">
        <f t="shared" si="54"/>
        <v>7.9999999999999991</v>
      </c>
      <c r="AT177">
        <f t="shared" si="55"/>
        <v>0</v>
      </c>
      <c r="AU177">
        <f t="shared" si="56"/>
        <v>1</v>
      </c>
      <c r="AX177" t="str">
        <f t="shared" si="57"/>
        <v>Hartlepool Borough Council</v>
      </c>
      <c r="AY177">
        <f t="shared" si="58"/>
        <v>7.9999999999999991</v>
      </c>
      <c r="AZ177">
        <f t="shared" si="59"/>
        <v>0</v>
      </c>
      <c r="BB177" t="str">
        <f t="shared" si="64"/>
        <v>Hartlepool Borough Council</v>
      </c>
      <c r="BC177">
        <f t="shared" si="65"/>
        <v>7.9999999999999991</v>
      </c>
      <c r="BD177" s="31">
        <f>IFERROR(BC177-VLOOKUP(BB177,Data_2018!$C$2:$V$394,$AE$1+6,FALSE),"")</f>
        <v>-0.3000000000000016</v>
      </c>
      <c r="BE177" s="43" t="str">
        <f t="shared" si="66"/>
        <v>i</v>
      </c>
      <c r="BL177" s="31" t="str">
        <f t="shared" si="67"/>
        <v>Hartlepool Borough Council</v>
      </c>
      <c r="BM177" s="31">
        <f t="shared" si="68"/>
        <v>-0.3000000000000016</v>
      </c>
      <c r="BN177" s="31">
        <f t="shared" si="69"/>
        <v>-0.29998230000000159</v>
      </c>
      <c r="BO177" s="31">
        <f t="shared" si="70"/>
        <v>0.10003319999999964</v>
      </c>
      <c r="BP177" s="31" t="str">
        <f t="shared" si="71"/>
        <v>Basildon District Council</v>
      </c>
      <c r="BQ177" s="31">
        <f t="shared" si="72"/>
        <v>9.9999999999999645E-2</v>
      </c>
      <c r="BR177" s="31">
        <f t="shared" si="73"/>
        <v>9.9999999999999645E-2</v>
      </c>
      <c r="BS177" s="31">
        <f t="shared" si="74"/>
        <v>0</v>
      </c>
    </row>
    <row r="178" spans="1:71" ht="14.25" customHeight="1" x14ac:dyDescent="0.25">
      <c r="A178" s="8">
        <f>--((B178+Data_2018!B178)=2)</f>
        <v>1</v>
      </c>
      <c r="B178" s="8">
        <f t="shared" si="60"/>
        <v>1</v>
      </c>
      <c r="C178" t="s">
        <v>357</v>
      </c>
      <c r="D178">
        <v>1</v>
      </c>
      <c r="E178" t="s">
        <v>737</v>
      </c>
      <c r="F178" s="31">
        <f t="shared" si="61"/>
        <v>1</v>
      </c>
      <c r="G178" s="31">
        <v>0</v>
      </c>
      <c r="H178" s="31" t="s">
        <v>34</v>
      </c>
      <c r="I178" s="31">
        <v>6.3</v>
      </c>
      <c r="J178" s="31">
        <v>10.8</v>
      </c>
      <c r="K178" s="31">
        <v>-9.1999999999999993</v>
      </c>
      <c r="L178" s="31">
        <v>-0.2</v>
      </c>
      <c r="M178" s="31">
        <v>3.6</v>
      </c>
      <c r="N178" s="31">
        <v>0</v>
      </c>
      <c r="O178" s="31">
        <v>24.9</v>
      </c>
      <c r="P178" s="31">
        <v>75.099999999999994</v>
      </c>
      <c r="Q178" s="31">
        <v>44.8</v>
      </c>
      <c r="R178" s="31">
        <v>55.2</v>
      </c>
      <c r="S178" s="31">
        <v>45.9</v>
      </c>
      <c r="T178" s="31">
        <v>54.1</v>
      </c>
      <c r="U178" s="31">
        <v>41.3</v>
      </c>
      <c r="V178" s="31">
        <v>58.7</v>
      </c>
      <c r="Y178" t="s">
        <v>24</v>
      </c>
      <c r="Z178" t="s">
        <v>357</v>
      </c>
      <c r="AA178" t="b">
        <v>0</v>
      </c>
      <c r="AK178">
        <f t="shared" si="50"/>
        <v>10.8</v>
      </c>
      <c r="AL178">
        <f t="shared" si="62"/>
        <v>10.800178000000001</v>
      </c>
      <c r="AM178">
        <f t="shared" si="51"/>
        <v>8.0000850000000003</v>
      </c>
      <c r="AN178" t="str">
        <f t="shared" si="52"/>
        <v>Dacorum Borough Council</v>
      </c>
      <c r="AO178">
        <f t="shared" si="53"/>
        <v>8</v>
      </c>
      <c r="AQ178">
        <f>SUM($AU$2:AU178)</f>
        <v>177</v>
      </c>
      <c r="AR178" t="str">
        <f t="shared" si="63"/>
        <v>Dacorum Borough Council</v>
      </c>
      <c r="AS178">
        <f t="shared" si="54"/>
        <v>8</v>
      </c>
      <c r="AT178">
        <f t="shared" si="55"/>
        <v>0</v>
      </c>
      <c r="AU178">
        <f t="shared" si="56"/>
        <v>1</v>
      </c>
      <c r="AX178" t="str">
        <f t="shared" si="57"/>
        <v>Dacorum Borough Council</v>
      </c>
      <c r="AY178">
        <f t="shared" si="58"/>
        <v>8</v>
      </c>
      <c r="AZ178">
        <f t="shared" si="59"/>
        <v>0</v>
      </c>
      <c r="BB178" t="str">
        <f t="shared" si="64"/>
        <v>Dacorum Borough Council</v>
      </c>
      <c r="BC178">
        <f t="shared" si="65"/>
        <v>8</v>
      </c>
      <c r="BD178" s="31">
        <f>IFERROR(BC178-VLOOKUP(BB178,Data_2018!$C$2:$V$394,$AE$1+6,FALSE),"")</f>
        <v>0</v>
      </c>
      <c r="BE178" s="43" t="str">
        <f t="shared" si="66"/>
        <v/>
      </c>
      <c r="BL178" s="31" t="str">
        <f t="shared" si="67"/>
        <v>Dacorum Borough Council</v>
      </c>
      <c r="BM178" s="31">
        <f t="shared" si="68"/>
        <v>0</v>
      </c>
      <c r="BN178" s="31">
        <f t="shared" si="69"/>
        <v>1.7799999999999999E-5</v>
      </c>
      <c r="BO178" s="31">
        <f t="shared" si="70"/>
        <v>0.10002420000000009</v>
      </c>
      <c r="BP178" s="31" t="str">
        <f t="shared" si="71"/>
        <v>Newcastle-under-lyme Borough Council</v>
      </c>
      <c r="BQ178" s="31">
        <f t="shared" si="72"/>
        <v>0.10000000000000009</v>
      </c>
      <c r="BR178" s="31">
        <f t="shared" si="73"/>
        <v>0.10000000000000009</v>
      </c>
      <c r="BS178" s="31">
        <f t="shared" si="74"/>
        <v>0</v>
      </c>
    </row>
    <row r="179" spans="1:71" ht="14.25" customHeight="1" x14ac:dyDescent="0.25">
      <c r="A179" s="8">
        <f>--((B179+Data_2018!B179)=2)</f>
        <v>1</v>
      </c>
      <c r="B179" s="8">
        <f t="shared" si="60"/>
        <v>1</v>
      </c>
      <c r="C179" t="s">
        <v>358</v>
      </c>
      <c r="D179">
        <v>1</v>
      </c>
      <c r="E179" t="s">
        <v>738</v>
      </c>
      <c r="F179" s="31">
        <f t="shared" si="61"/>
        <v>1</v>
      </c>
      <c r="G179" s="31">
        <v>0</v>
      </c>
      <c r="H179" s="31" t="s">
        <v>34</v>
      </c>
      <c r="I179" s="31">
        <v>-1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43.8</v>
      </c>
      <c r="P179" s="31">
        <v>56.2</v>
      </c>
      <c r="Q179" s="31">
        <v>42.3</v>
      </c>
      <c r="R179" s="31">
        <v>57.7</v>
      </c>
      <c r="S179" s="31">
        <v>40.9</v>
      </c>
      <c r="T179" s="31">
        <v>59.1</v>
      </c>
      <c r="U179" s="31">
        <v>38.6</v>
      </c>
      <c r="V179" s="31">
        <v>61.4</v>
      </c>
      <c r="W179" t="s">
        <v>359</v>
      </c>
      <c r="Y179" t="s">
        <v>24</v>
      </c>
      <c r="Z179" t="s">
        <v>358</v>
      </c>
      <c r="AA179" t="b">
        <v>0</v>
      </c>
      <c r="AK179">
        <f t="shared" si="50"/>
        <v>0</v>
      </c>
      <c r="AL179">
        <f t="shared" si="62"/>
        <v>1.7899999999999999E-4</v>
      </c>
      <c r="AM179">
        <f t="shared" si="51"/>
        <v>7.7003110000000001</v>
      </c>
      <c r="AN179" t="str">
        <f t="shared" si="52"/>
        <v>Southend-on-Sea Borough Council</v>
      </c>
      <c r="AO179">
        <f t="shared" si="53"/>
        <v>7.7</v>
      </c>
      <c r="AQ179">
        <f>SUM($AU$2:AU179)</f>
        <v>178</v>
      </c>
      <c r="AR179" t="str">
        <f t="shared" si="63"/>
        <v>Southend-on-Sea Borough Council</v>
      </c>
      <c r="AS179">
        <f t="shared" si="54"/>
        <v>7.7</v>
      </c>
      <c r="AT179">
        <f t="shared" si="55"/>
        <v>0</v>
      </c>
      <c r="AU179">
        <f t="shared" si="56"/>
        <v>1</v>
      </c>
      <c r="AX179" t="str">
        <f t="shared" si="57"/>
        <v>Southend-on-Sea Borough Council</v>
      </c>
      <c r="AY179">
        <f t="shared" si="58"/>
        <v>7.7</v>
      </c>
      <c r="AZ179">
        <f t="shared" si="59"/>
        <v>0</v>
      </c>
      <c r="BB179" t="str">
        <f t="shared" si="64"/>
        <v>Southend-on-Sea Borough Council</v>
      </c>
      <c r="BC179">
        <f t="shared" si="65"/>
        <v>7.7</v>
      </c>
      <c r="BD179" s="31">
        <f>IFERROR(BC179-VLOOKUP(BB179,Data_2018!$C$2:$V$394,$AE$1+6,FALSE),"")</f>
        <v>4.5</v>
      </c>
      <c r="BE179" s="43" t="str">
        <f t="shared" si="66"/>
        <v>h</v>
      </c>
      <c r="BL179" s="31" t="str">
        <f t="shared" si="67"/>
        <v>Southend-on-Sea Borough Council</v>
      </c>
      <c r="BM179" s="31">
        <f t="shared" si="68"/>
        <v>4.5</v>
      </c>
      <c r="BN179" s="31">
        <f t="shared" si="69"/>
        <v>4.5000178999999996</v>
      </c>
      <c r="BO179" s="31">
        <f t="shared" si="70"/>
        <v>0.10001550000000142</v>
      </c>
      <c r="BP179" s="31" t="str">
        <f t="shared" si="71"/>
        <v>Worcestershire County Council</v>
      </c>
      <c r="BQ179" s="31">
        <f t="shared" si="72"/>
        <v>0.10000000000000142</v>
      </c>
      <c r="BR179" s="31">
        <f t="shared" si="73"/>
        <v>0.10000000000000142</v>
      </c>
      <c r="BS179" s="31">
        <f t="shared" si="74"/>
        <v>0</v>
      </c>
    </row>
    <row r="180" spans="1:71" ht="14.25" customHeight="1" x14ac:dyDescent="0.25">
      <c r="A180" s="8">
        <f>--((B180+Data_2018!B180)=2)</f>
        <v>1</v>
      </c>
      <c r="B180" s="8">
        <f t="shared" si="60"/>
        <v>1</v>
      </c>
      <c r="C180" t="s">
        <v>360</v>
      </c>
      <c r="D180">
        <v>1</v>
      </c>
      <c r="E180" t="s">
        <v>741</v>
      </c>
      <c r="F180" s="31">
        <f t="shared" si="61"/>
        <v>1</v>
      </c>
      <c r="G180" s="31">
        <v>0</v>
      </c>
      <c r="H180" s="31" t="s">
        <v>34</v>
      </c>
      <c r="I180" s="31">
        <v>12</v>
      </c>
      <c r="J180" s="31">
        <v>9</v>
      </c>
      <c r="K180" s="31">
        <v>0</v>
      </c>
      <c r="L180" s="31">
        <v>0</v>
      </c>
      <c r="M180" s="31">
        <v>0</v>
      </c>
      <c r="N180" s="31">
        <v>0</v>
      </c>
      <c r="O180" s="31">
        <v>21</v>
      </c>
      <c r="P180" s="31">
        <v>79</v>
      </c>
      <c r="Q180" s="31">
        <v>27</v>
      </c>
      <c r="R180" s="31">
        <v>73</v>
      </c>
      <c r="S180" s="31">
        <v>26</v>
      </c>
      <c r="T180" s="31">
        <v>74</v>
      </c>
      <c r="U180" s="31">
        <v>35</v>
      </c>
      <c r="V180" s="31">
        <v>65</v>
      </c>
      <c r="W180" t="s">
        <v>361</v>
      </c>
      <c r="Y180" t="s">
        <v>24</v>
      </c>
      <c r="Z180" t="s">
        <v>360</v>
      </c>
      <c r="AA180" t="b">
        <v>0</v>
      </c>
      <c r="AK180">
        <f t="shared" si="50"/>
        <v>9</v>
      </c>
      <c r="AL180">
        <f t="shared" si="62"/>
        <v>9.0001800000000003</v>
      </c>
      <c r="AM180">
        <f t="shared" si="51"/>
        <v>7.6003539999999994</v>
      </c>
      <c r="AN180" t="str">
        <f t="shared" si="52"/>
        <v>Tunbridge Wells Borough Council</v>
      </c>
      <c r="AO180">
        <f t="shared" si="53"/>
        <v>7.6</v>
      </c>
      <c r="AQ180">
        <f>SUM($AU$2:AU180)</f>
        <v>179</v>
      </c>
      <c r="AR180" t="str">
        <f t="shared" si="63"/>
        <v>Tunbridge Wells Borough Council</v>
      </c>
      <c r="AS180">
        <f t="shared" si="54"/>
        <v>7.6</v>
      </c>
      <c r="AT180">
        <f t="shared" si="55"/>
        <v>0</v>
      </c>
      <c r="AU180">
        <f t="shared" si="56"/>
        <v>1</v>
      </c>
      <c r="AX180" t="str">
        <f t="shared" si="57"/>
        <v>Tunbridge Wells Borough Council</v>
      </c>
      <c r="AY180">
        <f t="shared" si="58"/>
        <v>7.6</v>
      </c>
      <c r="AZ180">
        <f t="shared" si="59"/>
        <v>0</v>
      </c>
      <c r="BB180" t="str">
        <f t="shared" si="64"/>
        <v>Tunbridge Wells Borough Council</v>
      </c>
      <c r="BC180">
        <f t="shared" si="65"/>
        <v>7.6</v>
      </c>
      <c r="BD180" s="31">
        <f>IFERROR(BC180-VLOOKUP(BB180,Data_2018!$C$2:$V$394,$AE$1+6,FALSE),"")</f>
        <v>-1.2000000000000011</v>
      </c>
      <c r="BE180" s="43" t="str">
        <f t="shared" si="66"/>
        <v>i</v>
      </c>
      <c r="BL180" s="31" t="str">
        <f t="shared" si="67"/>
        <v>Tunbridge Wells Borough Council</v>
      </c>
      <c r="BM180" s="31">
        <f t="shared" si="68"/>
        <v>-1.2000000000000011</v>
      </c>
      <c r="BN180" s="31">
        <f t="shared" si="69"/>
        <v>-1.199982000000001</v>
      </c>
      <c r="BO180" s="31">
        <f t="shared" si="70"/>
        <v>0.10001480000000142</v>
      </c>
      <c r="BP180" s="31" t="str">
        <f t="shared" si="71"/>
        <v>Norfolk County Council</v>
      </c>
      <c r="BQ180" s="31">
        <f t="shared" si="72"/>
        <v>0.10000000000000142</v>
      </c>
      <c r="BR180" s="31">
        <f t="shared" si="73"/>
        <v>0.10000000000000142</v>
      </c>
      <c r="BS180" s="31">
        <f t="shared" si="74"/>
        <v>0</v>
      </c>
    </row>
    <row r="181" spans="1:71" ht="14.25" customHeight="1" x14ac:dyDescent="0.25">
      <c r="A181" s="8">
        <f>--((B181+Data_2018!B181)=2)</f>
        <v>1</v>
      </c>
      <c r="B181" s="8">
        <f t="shared" si="60"/>
        <v>1</v>
      </c>
      <c r="C181" t="s">
        <v>362</v>
      </c>
      <c r="D181">
        <v>1</v>
      </c>
      <c r="E181" t="s">
        <v>740</v>
      </c>
      <c r="F181" s="31">
        <f t="shared" si="61"/>
        <v>1</v>
      </c>
      <c r="G181" s="31">
        <v>0</v>
      </c>
      <c r="H181" s="31" t="s">
        <v>46</v>
      </c>
      <c r="I181" s="31">
        <v>21.8</v>
      </c>
      <c r="J181" s="31">
        <v>23.8</v>
      </c>
      <c r="K181" s="31">
        <v>0</v>
      </c>
      <c r="L181" s="31">
        <v>0</v>
      </c>
      <c r="M181" s="31">
        <v>0</v>
      </c>
      <c r="N181" s="31">
        <v>0</v>
      </c>
      <c r="O181" s="31">
        <v>47.7</v>
      </c>
      <c r="P181" s="31">
        <v>52.3</v>
      </c>
      <c r="Q181" s="31">
        <v>89.2</v>
      </c>
      <c r="R181" s="31">
        <v>10.8</v>
      </c>
      <c r="S181" s="31">
        <v>90</v>
      </c>
      <c r="T181" s="31">
        <v>10</v>
      </c>
      <c r="U181" s="31">
        <v>88.5</v>
      </c>
      <c r="V181" s="31">
        <v>11.5</v>
      </c>
      <c r="W181" t="s">
        <v>363</v>
      </c>
      <c r="Y181" t="s">
        <v>22</v>
      </c>
      <c r="Z181" t="s">
        <v>362</v>
      </c>
      <c r="AA181" t="b">
        <v>0</v>
      </c>
      <c r="AK181">
        <f t="shared" si="50"/>
        <v>23.8</v>
      </c>
      <c r="AL181">
        <f t="shared" si="62"/>
        <v>23.800181000000002</v>
      </c>
      <c r="AM181">
        <f t="shared" si="51"/>
        <v>7.6003039999999995</v>
      </c>
      <c r="AN181" t="str">
        <f t="shared" si="52"/>
        <v>South Staffordshire Council</v>
      </c>
      <c r="AO181">
        <f t="shared" si="53"/>
        <v>7.6</v>
      </c>
      <c r="AQ181">
        <f>SUM($AU$2:AU181)</f>
        <v>180</v>
      </c>
      <c r="AR181" t="str">
        <f t="shared" si="63"/>
        <v>South Staffordshire Council</v>
      </c>
      <c r="AS181">
        <f t="shared" si="54"/>
        <v>7.6</v>
      </c>
      <c r="AT181">
        <f t="shared" si="55"/>
        <v>0</v>
      </c>
      <c r="AU181">
        <f t="shared" si="56"/>
        <v>1</v>
      </c>
      <c r="AX181" t="str">
        <f t="shared" si="57"/>
        <v>South Staffordshire Council</v>
      </c>
      <c r="AY181">
        <f t="shared" si="58"/>
        <v>7.6</v>
      </c>
      <c r="AZ181">
        <f t="shared" si="59"/>
        <v>0</v>
      </c>
      <c r="BB181" t="str">
        <f t="shared" si="64"/>
        <v>South Staffordshire Council</v>
      </c>
      <c r="BC181">
        <f t="shared" si="65"/>
        <v>7.6</v>
      </c>
      <c r="BD181" s="31">
        <f>IFERROR(BC181-VLOOKUP(BB181,Data_2018!$C$2:$V$394,$AE$1+6,FALSE),"")</f>
        <v>-4.4000000000000004</v>
      </c>
      <c r="BE181" s="43" t="str">
        <f t="shared" si="66"/>
        <v>i</v>
      </c>
      <c r="BL181" s="31" t="str">
        <f t="shared" si="67"/>
        <v>South Staffordshire Council</v>
      </c>
      <c r="BM181" s="31">
        <f t="shared" si="68"/>
        <v>-4.4000000000000004</v>
      </c>
      <c r="BN181" s="31">
        <f t="shared" si="69"/>
        <v>-4.3999819000000002</v>
      </c>
      <c r="BO181" s="31">
        <f t="shared" si="70"/>
        <v>0.10001449999999965</v>
      </c>
      <c r="BP181" s="31" t="str">
        <f t="shared" si="71"/>
        <v>Tyne &amp; Wear Fire and Rescue Service</v>
      </c>
      <c r="BQ181" s="31">
        <f t="shared" si="72"/>
        <v>9.9999999999999645E-2</v>
      </c>
      <c r="BR181" s="31">
        <f t="shared" si="73"/>
        <v>9.9999999999999645E-2</v>
      </c>
      <c r="BS181" s="31">
        <f t="shared" si="74"/>
        <v>0</v>
      </c>
    </row>
    <row r="182" spans="1:71" ht="14.25" customHeight="1" x14ac:dyDescent="0.25">
      <c r="A182" s="8">
        <f>--((B182+Data_2018!B182)=2)</f>
        <v>1</v>
      </c>
      <c r="B182" s="8">
        <f t="shared" si="60"/>
        <v>1</v>
      </c>
      <c r="C182" t="s">
        <v>364</v>
      </c>
      <c r="D182">
        <v>1</v>
      </c>
      <c r="E182" t="s">
        <v>739</v>
      </c>
      <c r="F182" s="31">
        <f t="shared" si="61"/>
        <v>1</v>
      </c>
      <c r="G182" s="31">
        <v>0</v>
      </c>
      <c r="H182" s="31" t="s">
        <v>43</v>
      </c>
      <c r="I182" s="31">
        <v>15.9</v>
      </c>
      <c r="J182" s="31">
        <v>31.5</v>
      </c>
      <c r="K182" s="31">
        <v>46.1</v>
      </c>
      <c r="L182" s="31">
        <v>18.899999999999999</v>
      </c>
      <c r="M182" s="31">
        <v>2.4</v>
      </c>
      <c r="N182" s="31">
        <v>3.4</v>
      </c>
      <c r="O182" s="31">
        <v>38.5</v>
      </c>
      <c r="P182" s="31">
        <v>61.5</v>
      </c>
      <c r="Q182" s="31">
        <v>44.8</v>
      </c>
      <c r="R182" s="31">
        <v>55.2</v>
      </c>
      <c r="S182" s="31">
        <v>67.400000000000006</v>
      </c>
      <c r="T182" s="31">
        <v>32.6</v>
      </c>
      <c r="U182" s="31">
        <v>74.400000000000006</v>
      </c>
      <c r="V182" s="31">
        <v>25.6</v>
      </c>
      <c r="W182" t="s">
        <v>365</v>
      </c>
      <c r="Y182" t="s">
        <v>25</v>
      </c>
      <c r="Z182" t="s">
        <v>364</v>
      </c>
      <c r="AA182" t="b">
        <v>0</v>
      </c>
      <c r="AK182">
        <f t="shared" si="50"/>
        <v>31.5</v>
      </c>
      <c r="AL182">
        <f t="shared" si="62"/>
        <v>31.500181999999999</v>
      </c>
      <c r="AM182">
        <f t="shared" si="51"/>
        <v>7.6002700000000001</v>
      </c>
      <c r="AN182" t="str">
        <f t="shared" si="52"/>
        <v>Royal Borough of Kensington and Chelsea</v>
      </c>
      <c r="AO182">
        <f t="shared" si="53"/>
        <v>7.6</v>
      </c>
      <c r="AQ182">
        <f>SUM($AU$2:AU182)</f>
        <v>181</v>
      </c>
      <c r="AR182" t="str">
        <f t="shared" si="63"/>
        <v>Royal Borough of Kensington and Chelsea</v>
      </c>
      <c r="AS182">
        <f t="shared" si="54"/>
        <v>7.6</v>
      </c>
      <c r="AT182">
        <f t="shared" si="55"/>
        <v>0</v>
      </c>
      <c r="AU182">
        <f t="shared" si="56"/>
        <v>1</v>
      </c>
      <c r="AX182" t="str">
        <f t="shared" si="57"/>
        <v>Royal Borough of Kensington and Chelsea</v>
      </c>
      <c r="AY182">
        <f t="shared" si="58"/>
        <v>7.6</v>
      </c>
      <c r="AZ182">
        <f t="shared" si="59"/>
        <v>0</v>
      </c>
      <c r="BB182" t="str">
        <f t="shared" si="64"/>
        <v>Royal Borough of Kensington and Chelsea</v>
      </c>
      <c r="BC182">
        <f t="shared" si="65"/>
        <v>7.6</v>
      </c>
      <c r="BD182" s="31">
        <f>IFERROR(BC182-VLOOKUP(BB182,Data_2018!$C$2:$V$394,$AE$1+6,FALSE),"")</f>
        <v>-3.2000000000000011</v>
      </c>
      <c r="BE182" s="43" t="str">
        <f t="shared" si="66"/>
        <v>i</v>
      </c>
      <c r="BL182" s="31" t="str">
        <f t="shared" si="67"/>
        <v>Royal Borough of Kensington and Chelsea</v>
      </c>
      <c r="BM182" s="31">
        <f t="shared" si="68"/>
        <v>-3.2000000000000011</v>
      </c>
      <c r="BN182" s="31">
        <f t="shared" si="69"/>
        <v>-3.1999818000000011</v>
      </c>
      <c r="BO182" s="31">
        <f t="shared" si="70"/>
        <v>0.10000690000000143</v>
      </c>
      <c r="BP182" s="31" t="str">
        <f t="shared" si="71"/>
        <v>Merseyside Police</v>
      </c>
      <c r="BQ182" s="31">
        <f t="shared" si="72"/>
        <v>0.10000000000000142</v>
      </c>
      <c r="BR182" s="31">
        <f t="shared" si="73"/>
        <v>0.10000000000000142</v>
      </c>
      <c r="BS182" s="31">
        <f t="shared" si="74"/>
        <v>0</v>
      </c>
    </row>
    <row r="183" spans="1:71" ht="14.25" customHeight="1" x14ac:dyDescent="0.25">
      <c r="A183" s="8">
        <f>--((B183+Data_2018!B183)=2)</f>
        <v>1</v>
      </c>
      <c r="B183" s="8">
        <f t="shared" si="60"/>
        <v>1</v>
      </c>
      <c r="C183" t="s">
        <v>366</v>
      </c>
      <c r="D183">
        <v>1</v>
      </c>
      <c r="E183" t="s">
        <v>736</v>
      </c>
      <c r="F183" s="31">
        <f t="shared" si="61"/>
        <v>1</v>
      </c>
      <c r="G183" s="31">
        <v>0</v>
      </c>
      <c r="H183" s="31" t="s">
        <v>34</v>
      </c>
      <c r="I183" s="31">
        <v>7.3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31</v>
      </c>
      <c r="P183" s="31">
        <v>69</v>
      </c>
      <c r="Q183" s="31">
        <v>62</v>
      </c>
      <c r="R183" s="31">
        <v>38</v>
      </c>
      <c r="S183" s="31">
        <v>50</v>
      </c>
      <c r="T183" s="31">
        <v>50</v>
      </c>
      <c r="U183" s="31">
        <v>54</v>
      </c>
      <c r="V183" s="31">
        <v>46</v>
      </c>
      <c r="W183" t="s">
        <v>367</v>
      </c>
      <c r="Y183" t="s">
        <v>22</v>
      </c>
      <c r="Z183" t="s">
        <v>366</v>
      </c>
      <c r="AA183" t="b">
        <v>0</v>
      </c>
      <c r="AK183">
        <f t="shared" si="50"/>
        <v>0</v>
      </c>
      <c r="AL183">
        <f t="shared" si="62"/>
        <v>1.83E-4</v>
      </c>
      <c r="AM183">
        <f t="shared" si="51"/>
        <v>7.5003760000000002</v>
      </c>
      <c r="AN183" t="str">
        <f t="shared" si="52"/>
        <v>West Yorkshire Fire and Rescue Service</v>
      </c>
      <c r="AO183">
        <f t="shared" si="53"/>
        <v>7.5</v>
      </c>
      <c r="AQ183">
        <f>SUM($AU$2:AU183)</f>
        <v>182</v>
      </c>
      <c r="AR183" t="str">
        <f t="shared" si="63"/>
        <v>West Yorkshire Fire and Rescue Service</v>
      </c>
      <c r="AS183">
        <f t="shared" si="54"/>
        <v>7.5</v>
      </c>
      <c r="AT183">
        <f t="shared" si="55"/>
        <v>0</v>
      </c>
      <c r="AU183">
        <f t="shared" si="56"/>
        <v>1</v>
      </c>
      <c r="AX183" t="str">
        <f t="shared" si="57"/>
        <v>West Yorkshire Fire and Rescue Service</v>
      </c>
      <c r="AY183">
        <f t="shared" si="58"/>
        <v>7.5</v>
      </c>
      <c r="AZ183">
        <f t="shared" si="59"/>
        <v>0</v>
      </c>
      <c r="BB183" t="str">
        <f t="shared" si="64"/>
        <v>West Yorkshire Fire and Rescue Service</v>
      </c>
      <c r="BC183">
        <f t="shared" si="65"/>
        <v>7.5</v>
      </c>
      <c r="BD183" s="31">
        <f>IFERROR(BC183-VLOOKUP(BB183,Data_2018!$C$2:$V$394,$AE$1+6,FALSE),"")</f>
        <v>-0.5</v>
      </c>
      <c r="BE183" s="43" t="str">
        <f t="shared" si="66"/>
        <v>i</v>
      </c>
      <c r="BL183" s="31" t="str">
        <f t="shared" si="67"/>
        <v>West Yorkshire Fire and Rescue Service</v>
      </c>
      <c r="BM183" s="31">
        <f t="shared" si="68"/>
        <v>-0.5</v>
      </c>
      <c r="BN183" s="31">
        <f t="shared" si="69"/>
        <v>-0.49998169999999997</v>
      </c>
      <c r="BO183" s="31">
        <f t="shared" si="70"/>
        <v>3.6599999999999995E-5</v>
      </c>
      <c r="BP183" s="31" t="str">
        <f t="shared" si="71"/>
        <v>Amber Valley Borough Council</v>
      </c>
      <c r="BQ183" s="31">
        <f t="shared" si="72"/>
        <v>0</v>
      </c>
      <c r="BR183" s="31">
        <f t="shared" si="73"/>
        <v>0</v>
      </c>
      <c r="BS183" s="31">
        <f t="shared" si="74"/>
        <v>0</v>
      </c>
    </row>
    <row r="184" spans="1:71" ht="14.25" customHeight="1" x14ac:dyDescent="0.25">
      <c r="A184" s="8">
        <f>--((B184+Data_2018!B184)=2)</f>
        <v>1</v>
      </c>
      <c r="B184" s="8">
        <f t="shared" si="60"/>
        <v>1</v>
      </c>
      <c r="C184" t="s">
        <v>368</v>
      </c>
      <c r="D184">
        <v>1</v>
      </c>
      <c r="E184" t="s">
        <v>741</v>
      </c>
      <c r="F184" s="31">
        <f t="shared" si="61"/>
        <v>1</v>
      </c>
      <c r="G184" s="31">
        <v>0</v>
      </c>
      <c r="H184" s="31" t="s">
        <v>34</v>
      </c>
      <c r="I184" s="31">
        <v>7.6</v>
      </c>
      <c r="J184" s="31">
        <v>2.1</v>
      </c>
      <c r="K184" s="31">
        <v>0</v>
      </c>
      <c r="L184" s="31">
        <v>0</v>
      </c>
      <c r="M184" s="31">
        <v>0</v>
      </c>
      <c r="N184" s="31">
        <v>0</v>
      </c>
      <c r="O184" s="31">
        <v>21</v>
      </c>
      <c r="P184" s="31">
        <v>79</v>
      </c>
      <c r="Q184" s="31">
        <v>33</v>
      </c>
      <c r="R184" s="31">
        <v>67</v>
      </c>
      <c r="S184" s="31">
        <v>42</v>
      </c>
      <c r="T184" s="31">
        <v>58</v>
      </c>
      <c r="U184" s="31">
        <v>36</v>
      </c>
      <c r="V184" s="31">
        <v>64</v>
      </c>
      <c r="Y184" t="s">
        <v>25</v>
      </c>
      <c r="Z184" t="s">
        <v>368</v>
      </c>
      <c r="AA184" t="b">
        <v>0</v>
      </c>
      <c r="AK184">
        <f t="shared" si="50"/>
        <v>2.1</v>
      </c>
      <c r="AL184">
        <f t="shared" si="62"/>
        <v>2.1001840000000001</v>
      </c>
      <c r="AM184">
        <f t="shared" si="51"/>
        <v>7.5002050000000002</v>
      </c>
      <c r="AN184" t="str">
        <f t="shared" si="52"/>
        <v>Maidstone Borough Council</v>
      </c>
      <c r="AO184">
        <f t="shared" si="53"/>
        <v>7.5</v>
      </c>
      <c r="AQ184">
        <f>SUM($AU$2:AU184)</f>
        <v>183</v>
      </c>
      <c r="AR184" t="str">
        <f t="shared" si="63"/>
        <v>Maidstone Borough Council</v>
      </c>
      <c r="AS184">
        <f t="shared" si="54"/>
        <v>7.5</v>
      </c>
      <c r="AT184">
        <f t="shared" si="55"/>
        <v>0</v>
      </c>
      <c r="AU184">
        <f t="shared" si="56"/>
        <v>1</v>
      </c>
      <c r="AX184" t="str">
        <f t="shared" si="57"/>
        <v>Maidstone Borough Council</v>
      </c>
      <c r="AY184">
        <f t="shared" si="58"/>
        <v>7.5</v>
      </c>
      <c r="AZ184">
        <f t="shared" si="59"/>
        <v>0</v>
      </c>
      <c r="BB184" t="str">
        <f t="shared" si="64"/>
        <v>Maidstone Borough Council</v>
      </c>
      <c r="BC184">
        <f t="shared" si="65"/>
        <v>7.5</v>
      </c>
      <c r="BD184" s="31">
        <f>IFERROR(BC184-VLOOKUP(BB184,Data_2018!$C$2:$V$394,$AE$1+6,FALSE),"")</f>
        <v>2.5999999999999996</v>
      </c>
      <c r="BE184" s="43" t="str">
        <f t="shared" si="66"/>
        <v>h</v>
      </c>
      <c r="BL184" s="31" t="str">
        <f t="shared" si="67"/>
        <v>Maidstone Borough Council</v>
      </c>
      <c r="BM184" s="31">
        <f t="shared" si="68"/>
        <v>2.5999999999999996</v>
      </c>
      <c r="BN184" s="31">
        <f t="shared" si="69"/>
        <v>2.6000183999999997</v>
      </c>
      <c r="BO184" s="31">
        <f t="shared" si="70"/>
        <v>3.4799999999999999E-5</v>
      </c>
      <c r="BP184" s="31" t="str">
        <f t="shared" si="71"/>
        <v>Test Valley Borough Council</v>
      </c>
      <c r="BQ184" s="31">
        <f t="shared" si="72"/>
        <v>0</v>
      </c>
      <c r="BR184" s="31">
        <f t="shared" si="73"/>
        <v>0</v>
      </c>
      <c r="BS184" s="31">
        <f t="shared" si="74"/>
        <v>0</v>
      </c>
    </row>
    <row r="185" spans="1:71" ht="14.25" customHeight="1" x14ac:dyDescent="0.25">
      <c r="A185" s="8">
        <f>--((B185+Data_2018!B185)=2)</f>
        <v>1</v>
      </c>
      <c r="B185" s="8">
        <f t="shared" si="60"/>
        <v>1</v>
      </c>
      <c r="C185" t="s">
        <v>369</v>
      </c>
      <c r="D185">
        <v>1</v>
      </c>
      <c r="E185" t="s">
        <v>739</v>
      </c>
      <c r="F185" s="31">
        <f t="shared" si="61"/>
        <v>1</v>
      </c>
      <c r="G185" s="31">
        <v>0</v>
      </c>
      <c r="H185" s="31" t="s">
        <v>43</v>
      </c>
      <c r="I185" s="31">
        <v>11.7</v>
      </c>
      <c r="J185" s="31">
        <v>11.1</v>
      </c>
      <c r="K185" s="31">
        <v>13.4</v>
      </c>
      <c r="L185" s="31">
        <v>-4.0999999999999996</v>
      </c>
      <c r="M185" s="31">
        <v>13</v>
      </c>
      <c r="N185" s="31">
        <v>7.9</v>
      </c>
      <c r="O185" s="31">
        <v>49</v>
      </c>
      <c r="P185" s="31">
        <v>51</v>
      </c>
      <c r="Q185" s="31">
        <v>67.599999999999994</v>
      </c>
      <c r="R185" s="31">
        <v>32.4</v>
      </c>
      <c r="S185" s="31">
        <v>67.099999999999994</v>
      </c>
      <c r="T185" s="31">
        <v>32.9</v>
      </c>
      <c r="U185" s="31">
        <v>73.599999999999994</v>
      </c>
      <c r="V185" s="31">
        <v>26.4</v>
      </c>
      <c r="Y185" t="s">
        <v>25</v>
      </c>
      <c r="Z185" t="s">
        <v>369</v>
      </c>
      <c r="AA185" t="b">
        <v>0</v>
      </c>
      <c r="AK185">
        <f t="shared" si="50"/>
        <v>11.1</v>
      </c>
      <c r="AL185">
        <f t="shared" si="62"/>
        <v>11.100185</v>
      </c>
      <c r="AM185">
        <f t="shared" si="51"/>
        <v>7.1001119999999993</v>
      </c>
      <c r="AN185" t="str">
        <f t="shared" si="52"/>
        <v>East Sussex Council</v>
      </c>
      <c r="AO185">
        <f t="shared" si="53"/>
        <v>7.1</v>
      </c>
      <c r="AQ185">
        <f>SUM($AU$2:AU185)</f>
        <v>184</v>
      </c>
      <c r="AR185" t="str">
        <f t="shared" si="63"/>
        <v>East Sussex Council</v>
      </c>
      <c r="AS185">
        <f t="shared" si="54"/>
        <v>7.1</v>
      </c>
      <c r="AT185">
        <f t="shared" si="55"/>
        <v>0</v>
      </c>
      <c r="AU185">
        <f t="shared" si="56"/>
        <v>1</v>
      </c>
      <c r="AX185" t="str">
        <f t="shared" si="57"/>
        <v>East Sussex Council</v>
      </c>
      <c r="AY185">
        <f t="shared" si="58"/>
        <v>7.1</v>
      </c>
      <c r="AZ185">
        <f t="shared" si="59"/>
        <v>0</v>
      </c>
      <c r="BB185" t="str">
        <f t="shared" si="64"/>
        <v>East Sussex Council</v>
      </c>
      <c r="BC185">
        <f t="shared" si="65"/>
        <v>7.1</v>
      </c>
      <c r="BD185" s="31">
        <f>IFERROR(BC185-VLOOKUP(BB185,Data_2018!$C$2:$V$394,$AE$1+6,FALSE),"")</f>
        <v>-0.10000000000000053</v>
      </c>
      <c r="BE185" s="43" t="str">
        <f t="shared" si="66"/>
        <v>i</v>
      </c>
      <c r="BL185" s="31" t="str">
        <f t="shared" si="67"/>
        <v>East Sussex Council</v>
      </c>
      <c r="BM185" s="31">
        <f t="shared" si="68"/>
        <v>-0.10000000000000053</v>
      </c>
      <c r="BN185" s="31">
        <f t="shared" si="69"/>
        <v>-9.9981500000000528E-2</v>
      </c>
      <c r="BO185" s="31">
        <f t="shared" si="70"/>
        <v>3.4E-5</v>
      </c>
      <c r="BP185" s="31" t="str">
        <f t="shared" si="71"/>
        <v>Gravesham Borough Council</v>
      </c>
      <c r="BQ185" s="31">
        <f t="shared" si="72"/>
        <v>0</v>
      </c>
      <c r="BR185" s="31">
        <f t="shared" si="73"/>
        <v>0</v>
      </c>
      <c r="BS185" s="31">
        <f t="shared" si="74"/>
        <v>0</v>
      </c>
    </row>
    <row r="186" spans="1:71" ht="14.25" customHeight="1" x14ac:dyDescent="0.25">
      <c r="A186" s="8">
        <f>--((B186+Data_2018!B186)=2)</f>
        <v>1</v>
      </c>
      <c r="B186" s="8">
        <f t="shared" si="60"/>
        <v>1</v>
      </c>
      <c r="C186" t="s">
        <v>370</v>
      </c>
      <c r="D186">
        <v>1</v>
      </c>
      <c r="E186" t="s">
        <v>737</v>
      </c>
      <c r="F186" s="31">
        <f t="shared" si="61"/>
        <v>1</v>
      </c>
      <c r="G186" s="31">
        <v>0</v>
      </c>
      <c r="H186" s="31" t="s">
        <v>34</v>
      </c>
      <c r="I186" s="31">
        <v>7.3</v>
      </c>
      <c r="J186" s="31">
        <v>9.4</v>
      </c>
      <c r="K186" s="31">
        <v>0</v>
      </c>
      <c r="L186" s="31">
        <v>0</v>
      </c>
      <c r="M186" s="31">
        <v>0.1</v>
      </c>
      <c r="N186" s="31">
        <v>0.2</v>
      </c>
      <c r="O186" s="31">
        <v>22.9</v>
      </c>
      <c r="P186" s="31">
        <v>77.099999999999994</v>
      </c>
      <c r="Q186" s="31">
        <v>40</v>
      </c>
      <c r="R186" s="31">
        <v>60</v>
      </c>
      <c r="S186" s="31">
        <v>40.1</v>
      </c>
      <c r="T186" s="31">
        <v>59.9</v>
      </c>
      <c r="U186" s="31">
        <v>44.3</v>
      </c>
      <c r="V186" s="31">
        <v>55.7</v>
      </c>
      <c r="W186" t="s">
        <v>371</v>
      </c>
      <c r="Y186" t="s">
        <v>25</v>
      </c>
      <c r="Z186" t="s">
        <v>370</v>
      </c>
      <c r="AA186" t="b">
        <v>0</v>
      </c>
      <c r="AK186">
        <f t="shared" si="50"/>
        <v>9.4</v>
      </c>
      <c r="AL186">
        <f t="shared" si="62"/>
        <v>9.4001859999999997</v>
      </c>
      <c r="AM186">
        <f t="shared" si="51"/>
        <v>7.1000969999999999</v>
      </c>
      <c r="AN186" t="str">
        <f t="shared" si="52"/>
        <v>Dorset &amp; Wiltshire Fire &amp; Rescue Service</v>
      </c>
      <c r="AO186">
        <f t="shared" si="53"/>
        <v>7.1</v>
      </c>
      <c r="AQ186">
        <f>SUM($AU$2:AU186)</f>
        <v>185</v>
      </c>
      <c r="AR186" t="str">
        <f t="shared" si="63"/>
        <v>Dorset &amp; Wiltshire Fire &amp; Rescue Service</v>
      </c>
      <c r="AS186">
        <f t="shared" si="54"/>
        <v>7.1</v>
      </c>
      <c r="AT186">
        <f t="shared" si="55"/>
        <v>0</v>
      </c>
      <c r="AU186">
        <f t="shared" si="56"/>
        <v>1</v>
      </c>
      <c r="AX186" t="str">
        <f t="shared" si="57"/>
        <v>Dorset &amp; Wiltshire Fire &amp; Rescue Service</v>
      </c>
      <c r="AY186">
        <f t="shared" si="58"/>
        <v>7.1</v>
      </c>
      <c r="AZ186">
        <f t="shared" si="59"/>
        <v>0</v>
      </c>
      <c r="BB186" t="str">
        <f t="shared" si="64"/>
        <v>Dorset &amp; Wiltshire Fire &amp; Rescue Service</v>
      </c>
      <c r="BC186">
        <f t="shared" si="65"/>
        <v>7.1</v>
      </c>
      <c r="BD186" s="31">
        <f>IFERROR(BC186-VLOOKUP(BB186,Data_2018!$C$2:$V$394,$AE$1+6,FALSE),"")</f>
        <v>-4.8000000000000007</v>
      </c>
      <c r="BE186" s="43" t="str">
        <f t="shared" si="66"/>
        <v>i</v>
      </c>
      <c r="BL186" s="31" t="str">
        <f t="shared" si="67"/>
        <v>Dorset &amp; Wiltshire Fire &amp; Rescue Service</v>
      </c>
      <c r="BM186" s="31">
        <f t="shared" si="68"/>
        <v>-4.8000000000000007</v>
      </c>
      <c r="BN186" s="31">
        <f t="shared" si="69"/>
        <v>-4.799981400000001</v>
      </c>
      <c r="BO186" s="31">
        <f t="shared" si="70"/>
        <v>3.2499999999999997E-5</v>
      </c>
      <c r="BP186" s="31" t="str">
        <f t="shared" si="71"/>
        <v>Kettering Borough Council</v>
      </c>
      <c r="BQ186" s="31">
        <f t="shared" si="72"/>
        <v>0</v>
      </c>
      <c r="BR186" s="31">
        <f t="shared" si="73"/>
        <v>0</v>
      </c>
      <c r="BS186" s="31">
        <f t="shared" si="74"/>
        <v>0</v>
      </c>
    </row>
    <row r="187" spans="1:71" ht="14.25" customHeight="1" x14ac:dyDescent="0.25">
      <c r="A187" s="8">
        <f>--((B187+Data_2018!B187)=2)</f>
        <v>1</v>
      </c>
      <c r="B187" s="8">
        <f t="shared" si="60"/>
        <v>1</v>
      </c>
      <c r="C187" t="s">
        <v>372</v>
      </c>
      <c r="D187">
        <v>1</v>
      </c>
      <c r="E187" t="s">
        <v>798</v>
      </c>
      <c r="F187" s="31">
        <f t="shared" si="61"/>
        <v>1</v>
      </c>
      <c r="G187" s="31">
        <v>0</v>
      </c>
      <c r="H187" s="31" t="s">
        <v>34</v>
      </c>
      <c r="I187" s="31">
        <v>-3.3</v>
      </c>
      <c r="J187" s="31">
        <v>-13.2</v>
      </c>
      <c r="K187" s="31">
        <v>26.7</v>
      </c>
      <c r="L187" s="31">
        <v>-47.5</v>
      </c>
      <c r="M187" s="31">
        <v>4.5999999999999996</v>
      </c>
      <c r="N187" s="31">
        <v>6.5</v>
      </c>
      <c r="O187" s="31">
        <v>52.9</v>
      </c>
      <c r="P187" s="31">
        <v>47.1</v>
      </c>
      <c r="Q187" s="31">
        <v>34.4</v>
      </c>
      <c r="R187" s="31">
        <v>65.599999999999994</v>
      </c>
      <c r="S187" s="31">
        <v>30.6</v>
      </c>
      <c r="T187" s="31">
        <v>69.400000000000006</v>
      </c>
      <c r="U187" s="31">
        <v>37.700000000000003</v>
      </c>
      <c r="V187" s="31">
        <v>62.3</v>
      </c>
      <c r="Y187" t="s">
        <v>25</v>
      </c>
      <c r="Z187" t="s">
        <v>372</v>
      </c>
      <c r="AA187" t="b">
        <v>0</v>
      </c>
      <c r="AK187">
        <f t="shared" si="50"/>
        <v>-13.2</v>
      </c>
      <c r="AL187">
        <f t="shared" si="62"/>
        <v>-13.199812999999999</v>
      </c>
      <c r="AM187">
        <f t="shared" si="51"/>
        <v>7.0002529999999998</v>
      </c>
      <c r="AN187" t="str">
        <f t="shared" si="52"/>
        <v>Oldham Council</v>
      </c>
      <c r="AO187">
        <f t="shared" si="53"/>
        <v>7</v>
      </c>
      <c r="AQ187">
        <f>SUM($AU$2:AU187)</f>
        <v>186</v>
      </c>
      <c r="AR187" t="str">
        <f t="shared" si="63"/>
        <v>Oldham Council</v>
      </c>
      <c r="AS187">
        <f t="shared" si="54"/>
        <v>7</v>
      </c>
      <c r="AT187">
        <f t="shared" si="55"/>
        <v>0</v>
      </c>
      <c r="AU187">
        <f t="shared" si="56"/>
        <v>1</v>
      </c>
      <c r="AX187" t="str">
        <f t="shared" si="57"/>
        <v>Oldham Council</v>
      </c>
      <c r="AY187">
        <f t="shared" si="58"/>
        <v>7</v>
      </c>
      <c r="AZ187">
        <f t="shared" si="59"/>
        <v>0</v>
      </c>
      <c r="BB187" t="str">
        <f t="shared" si="64"/>
        <v>Oldham Council</v>
      </c>
      <c r="BC187">
        <f t="shared" si="65"/>
        <v>7</v>
      </c>
      <c r="BD187" s="31">
        <f>IFERROR(BC187-VLOOKUP(BB187,Data_2018!$C$2:$V$394,$AE$1+6,FALSE),"")</f>
        <v>-1</v>
      </c>
      <c r="BE187" s="43" t="str">
        <f t="shared" si="66"/>
        <v>i</v>
      </c>
      <c r="BL187" s="31" t="str">
        <f t="shared" si="67"/>
        <v>Oldham Council</v>
      </c>
      <c r="BM187" s="31">
        <f t="shared" si="68"/>
        <v>-1</v>
      </c>
      <c r="BN187" s="31">
        <f t="shared" si="69"/>
        <v>-0.99998129999999996</v>
      </c>
      <c r="BO187" s="31">
        <f t="shared" si="70"/>
        <v>2.9499999999999999E-5</v>
      </c>
      <c r="BP187" s="31" t="str">
        <f t="shared" si="71"/>
        <v>Ashfield District Council</v>
      </c>
      <c r="BQ187" s="31">
        <f t="shared" si="72"/>
        <v>0</v>
      </c>
      <c r="BR187" s="31">
        <f t="shared" si="73"/>
        <v>0</v>
      </c>
      <c r="BS187" s="31">
        <f t="shared" si="74"/>
        <v>0</v>
      </c>
    </row>
    <row r="188" spans="1:71" s="3" customFormat="1" ht="14.25" customHeight="1" x14ac:dyDescent="0.25">
      <c r="A188" s="8">
        <f>--((B188+Data_2018!B188)=2)</f>
        <v>1</v>
      </c>
      <c r="B188" s="8">
        <f t="shared" si="60"/>
        <v>1</v>
      </c>
      <c r="C188" t="s">
        <v>373</v>
      </c>
      <c r="D188">
        <v>1</v>
      </c>
      <c r="E188" t="s">
        <v>798</v>
      </c>
      <c r="F188" s="31">
        <f t="shared" si="61"/>
        <v>1</v>
      </c>
      <c r="G188" s="31">
        <v>0</v>
      </c>
      <c r="H188" s="31" t="s">
        <v>34</v>
      </c>
      <c r="I188" s="31">
        <v>13.5</v>
      </c>
      <c r="J188" s="31">
        <v>16.8</v>
      </c>
      <c r="K188" s="31">
        <v>84.2</v>
      </c>
      <c r="L188" s="31">
        <v>89.5</v>
      </c>
      <c r="M188" s="31">
        <v>10.4</v>
      </c>
      <c r="N188" s="31">
        <v>3.8</v>
      </c>
      <c r="O188" s="31">
        <v>14.8</v>
      </c>
      <c r="P188" s="31">
        <v>85.2</v>
      </c>
      <c r="Q188" s="31">
        <v>47.3</v>
      </c>
      <c r="R188" s="31">
        <v>52.7</v>
      </c>
      <c r="S188" s="31">
        <v>34.4</v>
      </c>
      <c r="T188" s="31">
        <v>65.599999999999994</v>
      </c>
      <c r="U188" s="31">
        <v>49</v>
      </c>
      <c r="V188" s="31">
        <v>51</v>
      </c>
      <c r="W188" t="s">
        <v>374</v>
      </c>
      <c r="X188"/>
      <c r="Y188" t="s">
        <v>25</v>
      </c>
      <c r="Z188" t="s">
        <v>373</v>
      </c>
      <c r="AA188" t="b">
        <v>0</v>
      </c>
      <c r="AH188"/>
      <c r="AK188">
        <f t="shared" si="50"/>
        <v>16.8</v>
      </c>
      <c r="AL188">
        <f t="shared" si="62"/>
        <v>16.800188000000002</v>
      </c>
      <c r="AM188">
        <f t="shared" si="51"/>
        <v>6.8002180000000001</v>
      </c>
      <c r="AN188" t="str">
        <f t="shared" si="52"/>
        <v>Mole Valley District Council</v>
      </c>
      <c r="AO188">
        <f t="shared" si="53"/>
        <v>6.8</v>
      </c>
      <c r="AQ188">
        <f>SUM($AU$2:AU188)</f>
        <v>187</v>
      </c>
      <c r="AR188" t="str">
        <f t="shared" si="63"/>
        <v>Mole Valley District Council</v>
      </c>
      <c r="AS188">
        <f t="shared" si="54"/>
        <v>6.8</v>
      </c>
      <c r="AT188">
        <f t="shared" si="55"/>
        <v>0</v>
      </c>
      <c r="AU188">
        <f t="shared" si="56"/>
        <v>1</v>
      </c>
      <c r="AX188" t="str">
        <f t="shared" si="57"/>
        <v>Mole Valley District Council</v>
      </c>
      <c r="AY188">
        <f t="shared" si="58"/>
        <v>6.8</v>
      </c>
      <c r="AZ188">
        <f t="shared" si="59"/>
        <v>0</v>
      </c>
      <c r="BB188" t="str">
        <f t="shared" si="64"/>
        <v>Mole Valley District Council</v>
      </c>
      <c r="BC188">
        <f t="shared" si="65"/>
        <v>6.8</v>
      </c>
      <c r="BD188" s="31">
        <f>IFERROR(BC188-VLOOKUP(BB188,Data_2018!$C$2:$V$394,$AE$1+6,FALSE),"")</f>
        <v>0.39999999999999947</v>
      </c>
      <c r="BE188" s="43" t="str">
        <f t="shared" si="66"/>
        <v>h</v>
      </c>
      <c r="BL188" s="31" t="str">
        <f t="shared" si="67"/>
        <v>Mole Valley District Council</v>
      </c>
      <c r="BM188" s="31">
        <f t="shared" si="68"/>
        <v>0.39999999999999947</v>
      </c>
      <c r="BN188" s="31">
        <f t="shared" si="69"/>
        <v>0.40001879999999945</v>
      </c>
      <c r="BO188" s="31">
        <f t="shared" si="70"/>
        <v>2.94E-5</v>
      </c>
      <c r="BP188" s="31" t="str">
        <f t="shared" si="71"/>
        <v>Avon Fire &amp; Rescue Service</v>
      </c>
      <c r="BQ188" s="31">
        <f t="shared" si="72"/>
        <v>0</v>
      </c>
      <c r="BR188" s="31">
        <f t="shared" si="73"/>
        <v>0</v>
      </c>
      <c r="BS188" s="31">
        <f t="shared" si="74"/>
        <v>0</v>
      </c>
    </row>
    <row r="189" spans="1:71" ht="14.25" customHeight="1" x14ac:dyDescent="0.25">
      <c r="A189" s="8">
        <f>--((B189+Data_2018!B189)=2)</f>
        <v>1</v>
      </c>
      <c r="B189" s="8">
        <f t="shared" si="60"/>
        <v>1</v>
      </c>
      <c r="C189" t="s">
        <v>375</v>
      </c>
      <c r="D189">
        <v>1</v>
      </c>
      <c r="E189" t="s">
        <v>798</v>
      </c>
      <c r="F189" s="31">
        <f t="shared" si="61"/>
        <v>1</v>
      </c>
      <c r="G189" s="31">
        <v>0</v>
      </c>
      <c r="H189" s="31" t="s">
        <v>34</v>
      </c>
      <c r="I189" s="31">
        <v>8.4</v>
      </c>
      <c r="J189" s="31">
        <v>9.1</v>
      </c>
      <c r="K189" s="31">
        <v>21.5</v>
      </c>
      <c r="L189" s="31">
        <v>17.100000000000001</v>
      </c>
      <c r="M189" s="31">
        <v>8.3000000000000007</v>
      </c>
      <c r="N189" s="31">
        <v>5.6</v>
      </c>
      <c r="O189" s="31">
        <v>23</v>
      </c>
      <c r="P189" s="31">
        <v>77</v>
      </c>
      <c r="Q189" s="31">
        <v>19.600000000000001</v>
      </c>
      <c r="R189" s="31">
        <v>80.400000000000006</v>
      </c>
      <c r="S189" s="31">
        <v>26.6</v>
      </c>
      <c r="T189" s="31">
        <v>73.400000000000006</v>
      </c>
      <c r="U189" s="31">
        <v>27.9</v>
      </c>
      <c r="V189" s="31">
        <v>72.099999999999994</v>
      </c>
      <c r="W189" t="s">
        <v>376</v>
      </c>
      <c r="Y189" t="s">
        <v>25</v>
      </c>
      <c r="Z189" t="s">
        <v>375</v>
      </c>
      <c r="AA189" t="b">
        <v>0</v>
      </c>
      <c r="AK189">
        <f t="shared" si="50"/>
        <v>9.1</v>
      </c>
      <c r="AL189">
        <f t="shared" si="62"/>
        <v>9.1001890000000003</v>
      </c>
      <c r="AM189">
        <f t="shared" si="51"/>
        <v>6.8000340000000001</v>
      </c>
      <c r="AN189" t="str">
        <f t="shared" si="52"/>
        <v>Brent Council</v>
      </c>
      <c r="AO189">
        <f t="shared" si="53"/>
        <v>6.8</v>
      </c>
      <c r="AQ189">
        <f>SUM($AU$2:AU189)</f>
        <v>188</v>
      </c>
      <c r="AR189" t="str">
        <f t="shared" si="63"/>
        <v>Brent Council</v>
      </c>
      <c r="AS189">
        <f t="shared" si="54"/>
        <v>6.8</v>
      </c>
      <c r="AT189">
        <f t="shared" si="55"/>
        <v>0</v>
      </c>
      <c r="AU189">
        <f t="shared" si="56"/>
        <v>1</v>
      </c>
      <c r="AX189" t="str">
        <f t="shared" si="57"/>
        <v>Brent Council</v>
      </c>
      <c r="AY189">
        <f t="shared" si="58"/>
        <v>6.8</v>
      </c>
      <c r="AZ189">
        <f t="shared" si="59"/>
        <v>0</v>
      </c>
      <c r="BB189" t="str">
        <f t="shared" si="64"/>
        <v>Brent Council</v>
      </c>
      <c r="BC189">
        <f t="shared" si="65"/>
        <v>6.8</v>
      </c>
      <c r="BD189" s="31">
        <f>IFERROR(BC189-VLOOKUP(BB189,Data_2018!$C$2:$V$394,$AE$1+6,FALSE),"")</f>
        <v>0</v>
      </c>
      <c r="BE189" s="43" t="str">
        <f t="shared" si="66"/>
        <v/>
      </c>
      <c r="BL189" s="31" t="str">
        <f t="shared" si="67"/>
        <v>Brent Council</v>
      </c>
      <c r="BM189" s="31">
        <f t="shared" si="68"/>
        <v>0</v>
      </c>
      <c r="BN189" s="31">
        <f t="shared" si="69"/>
        <v>1.8899999999999999E-5</v>
      </c>
      <c r="BO189" s="31">
        <f t="shared" si="70"/>
        <v>2.9299999999999997E-5</v>
      </c>
      <c r="BP189" s="31" t="str">
        <f t="shared" si="71"/>
        <v>Broxtowe Borough Council</v>
      </c>
      <c r="BQ189" s="31">
        <f t="shared" si="72"/>
        <v>0</v>
      </c>
      <c r="BR189" s="31">
        <f t="shared" si="73"/>
        <v>0</v>
      </c>
      <c r="BS189" s="31">
        <f t="shared" si="74"/>
        <v>0</v>
      </c>
    </row>
    <row r="190" spans="1:71" ht="14.25" customHeight="1" x14ac:dyDescent="0.25">
      <c r="A190" s="8">
        <f>--((B190+Data_2018!B190)=2)</f>
        <v>1</v>
      </c>
      <c r="B190" s="8">
        <f t="shared" si="60"/>
        <v>1</v>
      </c>
      <c r="C190" t="s">
        <v>377</v>
      </c>
      <c r="D190">
        <v>1</v>
      </c>
      <c r="E190" t="s">
        <v>798</v>
      </c>
      <c r="F190" s="31">
        <f t="shared" si="61"/>
        <v>1</v>
      </c>
      <c r="G190" s="31">
        <v>0</v>
      </c>
      <c r="H190" s="31" t="s">
        <v>34</v>
      </c>
      <c r="I190" s="31">
        <v>15.9</v>
      </c>
      <c r="J190" s="31">
        <v>11.7</v>
      </c>
      <c r="K190" s="31">
        <v>-10</v>
      </c>
      <c r="L190" s="31">
        <v>0</v>
      </c>
      <c r="M190" s="31">
        <v>15</v>
      </c>
      <c r="N190" s="31">
        <v>42</v>
      </c>
      <c r="O190" s="31">
        <v>18</v>
      </c>
      <c r="P190" s="31">
        <v>82</v>
      </c>
      <c r="Q190" s="31">
        <v>20</v>
      </c>
      <c r="R190" s="31">
        <v>80</v>
      </c>
      <c r="S190" s="31">
        <v>28</v>
      </c>
      <c r="T190" s="31">
        <v>72</v>
      </c>
      <c r="U190" s="31">
        <v>31</v>
      </c>
      <c r="V190" s="31">
        <v>69</v>
      </c>
      <c r="W190" t="s">
        <v>378</v>
      </c>
      <c r="Y190" t="s">
        <v>25</v>
      </c>
      <c r="Z190" t="s">
        <v>377</v>
      </c>
      <c r="AA190" t="b">
        <v>0</v>
      </c>
      <c r="AK190">
        <f t="shared" si="50"/>
        <v>11.7</v>
      </c>
      <c r="AL190">
        <f t="shared" si="62"/>
        <v>11.700189999999999</v>
      </c>
      <c r="AM190">
        <f t="shared" si="51"/>
        <v>6.7001460000000002</v>
      </c>
      <c r="AN190" t="str">
        <f t="shared" si="52"/>
        <v>Harlow District Council</v>
      </c>
      <c r="AO190">
        <f t="shared" si="53"/>
        <v>6.7</v>
      </c>
      <c r="AQ190">
        <f>SUM($AU$2:AU190)</f>
        <v>189</v>
      </c>
      <c r="AR190" t="str">
        <f t="shared" si="63"/>
        <v>Harlow District Council</v>
      </c>
      <c r="AS190">
        <f t="shared" si="54"/>
        <v>6.7</v>
      </c>
      <c r="AT190">
        <f t="shared" si="55"/>
        <v>0</v>
      </c>
      <c r="AU190">
        <f t="shared" si="56"/>
        <v>1</v>
      </c>
      <c r="AX190" t="str">
        <f t="shared" si="57"/>
        <v>Harlow District Council</v>
      </c>
      <c r="AY190">
        <f t="shared" si="58"/>
        <v>6.7</v>
      </c>
      <c r="AZ190">
        <f t="shared" si="59"/>
        <v>0</v>
      </c>
      <c r="BB190" t="str">
        <f t="shared" si="64"/>
        <v>Harlow District Council</v>
      </c>
      <c r="BC190">
        <f t="shared" si="65"/>
        <v>6.7</v>
      </c>
      <c r="BD190" s="31">
        <f>IFERROR(BC190-VLOOKUP(BB190,Data_2018!$C$2:$V$394,$AE$1+6,FALSE),"")</f>
        <v>-2.2000000000000002</v>
      </c>
      <c r="BE190" s="43" t="str">
        <f t="shared" si="66"/>
        <v>i</v>
      </c>
      <c r="BL190" s="31" t="str">
        <f t="shared" si="67"/>
        <v>Harlow District Council</v>
      </c>
      <c r="BM190" s="31">
        <f t="shared" si="68"/>
        <v>-2.2000000000000002</v>
      </c>
      <c r="BN190" s="31">
        <f t="shared" si="69"/>
        <v>-2.1999810000000002</v>
      </c>
      <c r="BO190" s="31">
        <f t="shared" si="70"/>
        <v>2.9199999999999998E-5</v>
      </c>
      <c r="BP190" s="31" t="str">
        <f t="shared" si="71"/>
        <v>Chorley Borough Council</v>
      </c>
      <c r="BQ190" s="31">
        <f t="shared" si="72"/>
        <v>0</v>
      </c>
      <c r="BR190" s="31">
        <f t="shared" si="73"/>
        <v>0</v>
      </c>
      <c r="BS190" s="31">
        <f t="shared" si="74"/>
        <v>0</v>
      </c>
    </row>
    <row r="191" spans="1:71" ht="14.25" customHeight="1" x14ac:dyDescent="0.25">
      <c r="A191" s="8">
        <f>--((B191+Data_2018!B191)=2)</f>
        <v>1</v>
      </c>
      <c r="B191" s="8">
        <f t="shared" si="60"/>
        <v>1</v>
      </c>
      <c r="C191" t="s">
        <v>379</v>
      </c>
      <c r="D191">
        <v>1</v>
      </c>
      <c r="E191" t="s">
        <v>798</v>
      </c>
      <c r="F191" s="31">
        <f t="shared" si="61"/>
        <v>1</v>
      </c>
      <c r="G191" s="31">
        <v>0</v>
      </c>
      <c r="H191" s="31" t="s">
        <v>34</v>
      </c>
      <c r="I191" s="31">
        <v>-0.1</v>
      </c>
      <c r="J191" s="31">
        <v>-1.6</v>
      </c>
      <c r="K191" s="31">
        <v>18.7</v>
      </c>
      <c r="L191" s="31">
        <v>14.5</v>
      </c>
      <c r="M191" s="31">
        <v>36.200000000000003</v>
      </c>
      <c r="N191" s="31">
        <v>29.7</v>
      </c>
      <c r="O191" s="31">
        <v>48</v>
      </c>
      <c r="P191" s="31">
        <v>52</v>
      </c>
      <c r="Q191" s="31">
        <v>40</v>
      </c>
      <c r="R191" s="31">
        <v>60</v>
      </c>
      <c r="S191" s="31">
        <v>41</v>
      </c>
      <c r="T191" s="31">
        <v>59</v>
      </c>
      <c r="U191" s="31">
        <v>45</v>
      </c>
      <c r="V191" s="31">
        <v>55</v>
      </c>
      <c r="W191" t="s">
        <v>380</v>
      </c>
      <c r="Y191" t="s">
        <v>25</v>
      </c>
      <c r="Z191" t="s">
        <v>379</v>
      </c>
      <c r="AA191" t="b">
        <v>0</v>
      </c>
      <c r="AK191">
        <f t="shared" si="50"/>
        <v>-1.6</v>
      </c>
      <c r="AL191">
        <f t="shared" si="62"/>
        <v>-1.599809</v>
      </c>
      <c r="AM191">
        <f t="shared" si="51"/>
        <v>6.6002809999999998</v>
      </c>
      <c r="AN191" t="str">
        <f t="shared" si="52"/>
        <v>Sedgemoor Disrict Council</v>
      </c>
      <c r="AO191">
        <f t="shared" si="53"/>
        <v>6.6</v>
      </c>
      <c r="AQ191">
        <f>SUM($AU$2:AU191)</f>
        <v>190</v>
      </c>
      <c r="AR191" t="str">
        <f t="shared" si="63"/>
        <v>Sedgemoor Disrict Council</v>
      </c>
      <c r="AS191">
        <f t="shared" si="54"/>
        <v>6.6</v>
      </c>
      <c r="AT191">
        <f t="shared" si="55"/>
        <v>0</v>
      </c>
      <c r="AU191">
        <f t="shared" si="56"/>
        <v>1</v>
      </c>
      <c r="AX191" t="str">
        <f t="shared" si="57"/>
        <v>Sedgemoor Disrict Council</v>
      </c>
      <c r="AY191">
        <f t="shared" si="58"/>
        <v>6.6</v>
      </c>
      <c r="AZ191">
        <f t="shared" si="59"/>
        <v>0</v>
      </c>
      <c r="BB191" t="str">
        <f t="shared" si="64"/>
        <v>Sedgemoor Disrict Council</v>
      </c>
      <c r="BC191">
        <f t="shared" si="65"/>
        <v>6.6</v>
      </c>
      <c r="BD191" s="31">
        <f>IFERROR(BC191-VLOOKUP(BB191,Data_2018!$C$2:$V$394,$AE$1+6,FALSE),"")</f>
        <v>-6</v>
      </c>
      <c r="BE191" s="43" t="str">
        <f t="shared" si="66"/>
        <v>i</v>
      </c>
      <c r="BL191" s="31" t="str">
        <f t="shared" si="67"/>
        <v>Sedgemoor Disrict Council</v>
      </c>
      <c r="BM191" s="31">
        <f t="shared" si="68"/>
        <v>-6</v>
      </c>
      <c r="BN191" s="31">
        <f t="shared" si="69"/>
        <v>-5.9999808999999997</v>
      </c>
      <c r="BO191" s="31">
        <f t="shared" si="70"/>
        <v>2.9099999999999999E-5</v>
      </c>
      <c r="BP191" s="31" t="str">
        <f t="shared" si="71"/>
        <v>Ealing Council</v>
      </c>
      <c r="BQ191" s="31">
        <f t="shared" si="72"/>
        <v>0</v>
      </c>
      <c r="BR191" s="31">
        <f t="shared" si="73"/>
        <v>0</v>
      </c>
      <c r="BS191" s="31">
        <f t="shared" si="74"/>
        <v>0</v>
      </c>
    </row>
    <row r="192" spans="1:71" ht="14.25" customHeight="1" x14ac:dyDescent="0.25">
      <c r="A192" s="8">
        <f>--((B192+Data_2018!B192)=2)</f>
        <v>1</v>
      </c>
      <c r="B192" s="8">
        <f t="shared" si="60"/>
        <v>1</v>
      </c>
      <c r="C192" t="s">
        <v>381</v>
      </c>
      <c r="D192">
        <v>1</v>
      </c>
      <c r="E192" t="s">
        <v>798</v>
      </c>
      <c r="F192" s="31">
        <f t="shared" si="61"/>
        <v>1</v>
      </c>
      <c r="G192" s="31">
        <v>0</v>
      </c>
      <c r="H192" s="31" t="s">
        <v>34</v>
      </c>
      <c r="I192" s="31">
        <v>-4.5999999999999996</v>
      </c>
      <c r="J192" s="31">
        <v>-16.8</v>
      </c>
      <c r="K192" s="31">
        <v>38.6</v>
      </c>
      <c r="L192" s="31">
        <v>57.4</v>
      </c>
      <c r="M192" s="31">
        <v>7</v>
      </c>
      <c r="N192" s="31">
        <v>0.1</v>
      </c>
      <c r="O192" s="31">
        <v>56</v>
      </c>
      <c r="P192" s="31">
        <v>44</v>
      </c>
      <c r="Q192" s="31">
        <v>49</v>
      </c>
      <c r="R192" s="31">
        <v>51</v>
      </c>
      <c r="S192" s="31">
        <v>40</v>
      </c>
      <c r="T192" s="31">
        <v>60</v>
      </c>
      <c r="U192" s="31">
        <v>44</v>
      </c>
      <c r="V192" s="31">
        <v>56</v>
      </c>
      <c r="Y192" t="s">
        <v>25</v>
      </c>
      <c r="Z192" t="s">
        <v>381</v>
      </c>
      <c r="AA192" t="b">
        <v>0</v>
      </c>
      <c r="AK192">
        <f t="shared" si="50"/>
        <v>-16.8</v>
      </c>
      <c r="AL192">
        <f t="shared" si="62"/>
        <v>-16.799808000000002</v>
      </c>
      <c r="AM192">
        <f t="shared" si="51"/>
        <v>6.5002019999999998</v>
      </c>
      <c r="AN192" t="str">
        <f t="shared" si="52"/>
        <v>London Borough Of Tower Hamlets</v>
      </c>
      <c r="AO192">
        <f t="shared" si="53"/>
        <v>6.5</v>
      </c>
      <c r="AQ192">
        <f>SUM($AU$2:AU192)</f>
        <v>191</v>
      </c>
      <c r="AR192" t="str">
        <f t="shared" si="63"/>
        <v>London Borough Of Tower Hamlets</v>
      </c>
      <c r="AS192">
        <f t="shared" si="54"/>
        <v>6.5</v>
      </c>
      <c r="AT192">
        <f t="shared" si="55"/>
        <v>0</v>
      </c>
      <c r="AU192">
        <f t="shared" si="56"/>
        <v>1</v>
      </c>
      <c r="AX192" t="str">
        <f t="shared" si="57"/>
        <v>London Borough Of Tower Hamlets</v>
      </c>
      <c r="AY192">
        <f t="shared" si="58"/>
        <v>6.5</v>
      </c>
      <c r="AZ192">
        <f t="shared" si="59"/>
        <v>0</v>
      </c>
      <c r="BB192" t="str">
        <f t="shared" si="64"/>
        <v>London Borough Of Tower Hamlets</v>
      </c>
      <c r="BC192">
        <f t="shared" si="65"/>
        <v>6.5</v>
      </c>
      <c r="BD192" s="31">
        <f>IFERROR(BC192-VLOOKUP(BB192,Data_2018!$C$2:$V$394,$AE$1+6,FALSE),"")</f>
        <v>-0.29999999999999982</v>
      </c>
      <c r="BE192" s="43" t="str">
        <f t="shared" si="66"/>
        <v>i</v>
      </c>
      <c r="BL192" s="31" t="str">
        <f t="shared" si="67"/>
        <v>London Borough Of Tower Hamlets</v>
      </c>
      <c r="BM192" s="31">
        <f t="shared" si="68"/>
        <v>-0.29999999999999982</v>
      </c>
      <c r="BN192" s="31">
        <f t="shared" si="69"/>
        <v>-0.29998079999999983</v>
      </c>
      <c r="BO192" s="31">
        <f t="shared" si="70"/>
        <v>2.8899999999999998E-5</v>
      </c>
      <c r="BP192" s="31" t="str">
        <f t="shared" si="71"/>
        <v>Eastbourne Borough Council</v>
      </c>
      <c r="BQ192" s="31">
        <f t="shared" si="72"/>
        <v>0</v>
      </c>
      <c r="BR192" s="31">
        <f t="shared" si="73"/>
        <v>0</v>
      </c>
      <c r="BS192" s="31">
        <f t="shared" si="74"/>
        <v>0</v>
      </c>
    </row>
    <row r="193" spans="1:71" ht="14.25" customHeight="1" x14ac:dyDescent="0.25">
      <c r="A193" s="8">
        <f>--((B193+Data_2018!B193)=2)</f>
        <v>1</v>
      </c>
      <c r="B193" s="8">
        <f t="shared" si="60"/>
        <v>1</v>
      </c>
      <c r="C193" t="s">
        <v>382</v>
      </c>
      <c r="D193">
        <v>1</v>
      </c>
      <c r="E193" t="s">
        <v>798</v>
      </c>
      <c r="F193" s="31">
        <f t="shared" si="61"/>
        <v>1</v>
      </c>
      <c r="G193" s="31">
        <v>0</v>
      </c>
      <c r="H193" s="31" t="s">
        <v>34</v>
      </c>
      <c r="I193" s="31">
        <v>5.2</v>
      </c>
      <c r="J193" s="31">
        <v>3.7</v>
      </c>
      <c r="K193" s="31">
        <v>-35.700000000000003</v>
      </c>
      <c r="L193" s="31">
        <v>-55.2</v>
      </c>
      <c r="M193" s="31">
        <v>14.9</v>
      </c>
      <c r="N193" s="31">
        <v>4.2</v>
      </c>
      <c r="O193" s="31">
        <v>56.2</v>
      </c>
      <c r="P193" s="31">
        <v>43.8</v>
      </c>
      <c r="Q193" s="31">
        <v>37.1</v>
      </c>
      <c r="R193" s="31">
        <v>62.9</v>
      </c>
      <c r="S193" s="31">
        <v>39.6</v>
      </c>
      <c r="T193" s="31">
        <v>60.4</v>
      </c>
      <c r="U193" s="31">
        <v>50.7</v>
      </c>
      <c r="V193" s="31">
        <v>49.3</v>
      </c>
      <c r="Y193" t="s">
        <v>25</v>
      </c>
      <c r="Z193" t="s">
        <v>382</v>
      </c>
      <c r="AA193" t="b">
        <v>0</v>
      </c>
      <c r="AK193">
        <f t="shared" si="50"/>
        <v>3.7</v>
      </c>
      <c r="AL193">
        <f t="shared" si="62"/>
        <v>3.7001930000000001</v>
      </c>
      <c r="AM193">
        <f t="shared" si="51"/>
        <v>6.4003399999999999</v>
      </c>
      <c r="AN193" t="str">
        <f t="shared" si="52"/>
        <v>Teignbridge District Council</v>
      </c>
      <c r="AO193">
        <f t="shared" si="53"/>
        <v>6.4</v>
      </c>
      <c r="AQ193">
        <f>SUM($AU$2:AU193)</f>
        <v>192</v>
      </c>
      <c r="AR193" t="str">
        <f t="shared" si="63"/>
        <v>Teignbridge District Council</v>
      </c>
      <c r="AS193">
        <f t="shared" ref="AS193:AS256" si="75">IF(AR193=$AR$1,0,AO193)</f>
        <v>6.4</v>
      </c>
      <c r="AT193">
        <f t="shared" ref="AT193:AT256" si="76">IF(AR193=$AR$1,AO193,0)</f>
        <v>0</v>
      </c>
      <c r="AU193">
        <f t="shared" si="56"/>
        <v>1</v>
      </c>
      <c r="AX193" t="str">
        <f t="shared" si="57"/>
        <v>Teignbridge District Council</v>
      </c>
      <c r="AY193">
        <f t="shared" si="58"/>
        <v>6.4</v>
      </c>
      <c r="AZ193">
        <f t="shared" si="59"/>
        <v>0</v>
      </c>
      <c r="BB193" t="str">
        <f t="shared" si="64"/>
        <v>Teignbridge District Council</v>
      </c>
      <c r="BC193">
        <f t="shared" si="65"/>
        <v>6.4</v>
      </c>
      <c r="BD193" s="31">
        <f>IFERROR(BC193-VLOOKUP(BB193,Data_2018!$C$2:$V$394,$AE$1+6,FALSE),"")</f>
        <v>13.9</v>
      </c>
      <c r="BE193" s="43" t="str">
        <f t="shared" si="66"/>
        <v>h</v>
      </c>
      <c r="BL193" s="31" t="str">
        <f t="shared" si="67"/>
        <v>Teignbridge District Council</v>
      </c>
      <c r="BM193" s="31">
        <f t="shared" si="68"/>
        <v>13.9</v>
      </c>
      <c r="BN193" s="31">
        <f t="shared" si="69"/>
        <v>13.9000193</v>
      </c>
      <c r="BO193" s="31">
        <f t="shared" si="70"/>
        <v>2.8799999999999999E-5</v>
      </c>
      <c r="BP193" s="31" t="str">
        <f t="shared" si="71"/>
        <v>Erewash Borough Council</v>
      </c>
      <c r="BQ193" s="31">
        <f t="shared" si="72"/>
        <v>0</v>
      </c>
      <c r="BR193" s="31">
        <f t="shared" si="73"/>
        <v>0</v>
      </c>
      <c r="BS193" s="31">
        <f t="shared" si="74"/>
        <v>0</v>
      </c>
    </row>
    <row r="194" spans="1:71" ht="14.25" customHeight="1" x14ac:dyDescent="0.25">
      <c r="A194" s="8">
        <f>--((B194+Data_2018!B194)=2)</f>
        <v>1</v>
      </c>
      <c r="B194" s="8">
        <f t="shared" si="60"/>
        <v>1</v>
      </c>
      <c r="C194" t="s">
        <v>383</v>
      </c>
      <c r="D194">
        <v>1</v>
      </c>
      <c r="E194" t="s">
        <v>798</v>
      </c>
      <c r="F194" s="31">
        <f t="shared" si="61"/>
        <v>1</v>
      </c>
      <c r="G194" s="31">
        <v>0</v>
      </c>
      <c r="H194" s="31" t="s">
        <v>34</v>
      </c>
      <c r="I194" s="31">
        <v>4.4000000000000004</v>
      </c>
      <c r="J194" s="31">
        <v>0.6</v>
      </c>
      <c r="K194" s="31">
        <v>0</v>
      </c>
      <c r="L194" s="31">
        <v>0</v>
      </c>
      <c r="M194" s="31">
        <v>0</v>
      </c>
      <c r="N194" s="31">
        <v>0</v>
      </c>
      <c r="O194" s="31">
        <v>36.6</v>
      </c>
      <c r="P194" s="31">
        <v>63.4</v>
      </c>
      <c r="Q194" s="31">
        <v>35.200000000000003</v>
      </c>
      <c r="R194" s="31">
        <v>64.8</v>
      </c>
      <c r="S194" s="31">
        <v>33.5</v>
      </c>
      <c r="T194" s="31">
        <v>66.5</v>
      </c>
      <c r="U194" s="31">
        <v>39.1</v>
      </c>
      <c r="V194" s="31">
        <v>60.9</v>
      </c>
      <c r="W194" t="s">
        <v>384</v>
      </c>
      <c r="Y194" t="s">
        <v>25</v>
      </c>
      <c r="Z194" t="s">
        <v>383</v>
      </c>
      <c r="AA194" t="b">
        <v>0</v>
      </c>
      <c r="AK194">
        <f t="shared" ref="AK194:AK257" si="77">INDEX($I$2:$AA$394,ROW()-1,$AE$1)</f>
        <v>0.6</v>
      </c>
      <c r="AL194">
        <f t="shared" ref="AL194:AL257" si="78">AK194+(ROW()*0.000001)</f>
        <v>0.60019400000000001</v>
      </c>
      <c r="AM194">
        <f t="shared" ref="AM194:AM257" si="79">LARGE($AL$2:$AL$394,ROW()-1)</f>
        <v>6.3003029999999995</v>
      </c>
      <c r="AN194" t="str">
        <f t="shared" ref="AN194:AN257" si="80">INDEX($C$2:$C$394,MATCH(AM194,$AL$2:$AL$394,0))</f>
        <v>South Somerset District Council</v>
      </c>
      <c r="AO194">
        <f t="shared" ref="AO194:AO257" si="81">AM194-(MATCH(AM194,$AL$2:$AL$394,0)+1)*0.000001</f>
        <v>6.3</v>
      </c>
      <c r="AQ194">
        <f>SUM($AU$2:AU194)</f>
        <v>193</v>
      </c>
      <c r="AR194" t="str">
        <f t="shared" ref="AR194:AR225" si="82">AN194</f>
        <v>South Somerset District Council</v>
      </c>
      <c r="AS194">
        <f t="shared" si="75"/>
        <v>6.3</v>
      </c>
      <c r="AT194">
        <f t="shared" si="76"/>
        <v>0</v>
      </c>
      <c r="AU194">
        <f t="shared" ref="AU194:AU257" si="83">VLOOKUP(AN194,C:F,4,FALSE)</f>
        <v>1</v>
      </c>
      <c r="AX194" t="str">
        <f t="shared" ref="AX194:AX257" si="84">VLOOKUP(ROW()-1,AQ:AT,2,FALSE)</f>
        <v>South Somerset District Council</v>
      </c>
      <c r="AY194">
        <f t="shared" ref="AY194:AY257" si="85">VLOOKUP(ROW()-1,AQ:AT,3,FALSE)</f>
        <v>6.3</v>
      </c>
      <c r="AZ194">
        <f t="shared" ref="AZ194:AZ257" si="86">VLOOKUP(ROW()-1,AQ:AT,4,FALSE)</f>
        <v>0</v>
      </c>
      <c r="BB194" t="str">
        <f t="shared" ref="BB194:BB257" si="87">IF(ISERROR(AX194),"",AX194)</f>
        <v>South Somerset District Council</v>
      </c>
      <c r="BC194">
        <f t="shared" ref="BC194:BC257" si="88">IFERROR(AY194+AZ194,"")</f>
        <v>6.3</v>
      </c>
      <c r="BD194" s="31">
        <f>IFERROR(BC194-VLOOKUP(BB194,Data_2018!$C$2:$V$394,$AE$1+6,FALSE),"")</f>
        <v>-9.1000000000000014</v>
      </c>
      <c r="BE194" s="43" t="str">
        <f t="shared" si="66"/>
        <v>i</v>
      </c>
      <c r="BL194" s="31" t="str">
        <f t="shared" si="67"/>
        <v>South Somerset District Council</v>
      </c>
      <c r="BM194" s="31">
        <f t="shared" si="68"/>
        <v>-9.1000000000000014</v>
      </c>
      <c r="BN194" s="31">
        <f t="shared" si="69"/>
        <v>-9.0999806000000021</v>
      </c>
      <c r="BO194" s="31">
        <f t="shared" si="70"/>
        <v>2.83E-5</v>
      </c>
      <c r="BP194" s="31" t="str">
        <f t="shared" si="71"/>
        <v>Ipswich Borough Council</v>
      </c>
      <c r="BQ194" s="31">
        <f t="shared" si="72"/>
        <v>0</v>
      </c>
      <c r="BR194" s="31">
        <f t="shared" si="73"/>
        <v>0</v>
      </c>
      <c r="BS194" s="31">
        <f t="shared" si="74"/>
        <v>0</v>
      </c>
    </row>
    <row r="195" spans="1:71" ht="14.25" customHeight="1" x14ac:dyDescent="0.25">
      <c r="A195" s="8">
        <f>--((B195+Data_2018!B195)=2)</f>
        <v>1</v>
      </c>
      <c r="B195" s="8">
        <f t="shared" ref="B195:B258" si="89">IF(H195="",0,1)</f>
        <v>1</v>
      </c>
      <c r="C195" t="s">
        <v>385</v>
      </c>
      <c r="D195">
        <v>1</v>
      </c>
      <c r="E195" t="s">
        <v>798</v>
      </c>
      <c r="F195" s="31">
        <f t="shared" ref="F195:F258" si="90">IF(B195=0,0,IF($AR$1=C195,1,IF($AH$1=1,1,IF(MATCH(E195,$AI$2:$AI$12,0)=$AH$1,1,0))))</f>
        <v>1</v>
      </c>
      <c r="G195" s="31">
        <v>0</v>
      </c>
      <c r="H195" s="31" t="s">
        <v>34</v>
      </c>
      <c r="I195" s="31">
        <v>3.1</v>
      </c>
      <c r="J195" s="31">
        <v>5.2</v>
      </c>
      <c r="K195" s="31">
        <v>0</v>
      </c>
      <c r="L195" s="31">
        <v>0</v>
      </c>
      <c r="M195" s="31">
        <v>0</v>
      </c>
      <c r="N195" s="31">
        <v>0</v>
      </c>
      <c r="O195" s="31">
        <v>34.4</v>
      </c>
      <c r="P195" s="31">
        <v>65.599999999999994</v>
      </c>
      <c r="Q195" s="31">
        <v>32.6</v>
      </c>
      <c r="R195" s="31">
        <v>67.400000000000006</v>
      </c>
      <c r="S195" s="31">
        <v>33.5</v>
      </c>
      <c r="T195" s="31">
        <v>66.5</v>
      </c>
      <c r="U195" s="31">
        <v>43</v>
      </c>
      <c r="V195" s="31">
        <v>57</v>
      </c>
      <c r="Y195" t="s">
        <v>25</v>
      </c>
      <c r="Z195" t="s">
        <v>385</v>
      </c>
      <c r="AA195" t="b">
        <v>0</v>
      </c>
      <c r="AK195">
        <f t="shared" si="77"/>
        <v>5.2</v>
      </c>
      <c r="AL195">
        <f t="shared" si="78"/>
        <v>5.2001949999999999</v>
      </c>
      <c r="AM195">
        <f t="shared" si="79"/>
        <v>6.3002500000000001</v>
      </c>
      <c r="AN195" t="str">
        <f t="shared" si="80"/>
        <v>Nottinghamshire Fire and Rescue Service</v>
      </c>
      <c r="AO195">
        <f t="shared" si="81"/>
        <v>6.3</v>
      </c>
      <c r="AQ195">
        <f>SUM($AU$2:AU195)</f>
        <v>194</v>
      </c>
      <c r="AR195" t="str">
        <f t="shared" si="82"/>
        <v>Nottinghamshire Fire and Rescue Service</v>
      </c>
      <c r="AS195">
        <f t="shared" si="75"/>
        <v>6.3</v>
      </c>
      <c r="AT195">
        <f t="shared" si="76"/>
        <v>0</v>
      </c>
      <c r="AU195">
        <f t="shared" si="83"/>
        <v>1</v>
      </c>
      <c r="AX195" t="str">
        <f t="shared" si="84"/>
        <v>Nottinghamshire Fire and Rescue Service</v>
      </c>
      <c r="AY195">
        <f t="shared" si="85"/>
        <v>6.3</v>
      </c>
      <c r="AZ195">
        <f t="shared" si="86"/>
        <v>0</v>
      </c>
      <c r="BB195" t="str">
        <f t="shared" si="87"/>
        <v>Nottinghamshire Fire and Rescue Service</v>
      </c>
      <c r="BC195">
        <f t="shared" si="88"/>
        <v>6.3</v>
      </c>
      <c r="BD195" s="31">
        <f>IFERROR(BC195-VLOOKUP(BB195,Data_2018!$C$2:$V$394,$AE$1+6,FALSE),"")</f>
        <v>-5.6000000000000005</v>
      </c>
      <c r="BE195" s="43" t="str">
        <f t="shared" ref="BE195:BE258" si="91">IF(BD195="","",IF(BD195&lt;0,"i",IF(BD195&gt;0,"h","")))</f>
        <v>i</v>
      </c>
      <c r="BL195" s="31" t="str">
        <f t="shared" ref="BL195:BL258" si="92">BB195</f>
        <v>Nottinghamshire Fire and Rescue Service</v>
      </c>
      <c r="BM195" s="31">
        <f t="shared" ref="BM195:BM258" si="93">IF(BC195&lt;0,-BD195,BD195)</f>
        <v>-5.6000000000000005</v>
      </c>
      <c r="BN195" s="31">
        <f t="shared" ref="BN195:BN258" si="94">IFERROR(BM195+(ROW()*0.0000001),"")</f>
        <v>-5.5999805000000009</v>
      </c>
      <c r="BO195" s="31">
        <f t="shared" ref="BO195:BO258" si="95">LARGE($BN$2:$BN$394,ROW()-1)</f>
        <v>2.8099999999999999E-5</v>
      </c>
      <c r="BP195" s="31" t="str">
        <f t="shared" ref="BP195:BP258" si="96">INDEX($BL$2:$BL$394,MATCH(BO195,$BN$2:$BN$394,0))</f>
        <v>Lichfield District Council</v>
      </c>
      <c r="BQ195" s="31">
        <f t="shared" ref="BQ195:BQ258" si="97">VLOOKUP(BP195,$BL$2:$BN$394,3,FALSE)-(MATCH(BP195,$BL$2:$BL$394,0)+1)*0.0000001</f>
        <v>0</v>
      </c>
      <c r="BR195" s="31">
        <f t="shared" ref="BR195:BR258" si="98">IF(BP195=$AR$1,0,BQ195)</f>
        <v>0</v>
      </c>
      <c r="BS195" s="31">
        <f t="shared" ref="BS195:BS258" si="99">IF(BP195=$AR$1,BQ195,0)</f>
        <v>0</v>
      </c>
    </row>
    <row r="196" spans="1:71" ht="14.25" customHeight="1" x14ac:dyDescent="0.25">
      <c r="A196" s="8">
        <f>--((B196+Data_2018!B196)=2)</f>
        <v>0</v>
      </c>
      <c r="B196" s="8">
        <f t="shared" si="89"/>
        <v>1</v>
      </c>
      <c r="C196" t="s">
        <v>386</v>
      </c>
      <c r="D196">
        <v>1</v>
      </c>
      <c r="E196" t="s">
        <v>798</v>
      </c>
      <c r="F196" s="31">
        <f t="shared" si="90"/>
        <v>1</v>
      </c>
      <c r="G196" s="31">
        <v>0</v>
      </c>
      <c r="H196" s="1" t="s">
        <v>34</v>
      </c>
      <c r="I196" s="31">
        <v>-4.9000000000000004</v>
      </c>
      <c r="J196" s="31">
        <v>-11</v>
      </c>
      <c r="K196" s="31">
        <v>-30.6</v>
      </c>
      <c r="L196" s="31">
        <v>-13.6</v>
      </c>
      <c r="M196" s="31">
        <v>4.7</v>
      </c>
      <c r="N196" s="31">
        <v>10</v>
      </c>
      <c r="O196" s="31">
        <v>59.6</v>
      </c>
      <c r="P196" s="31">
        <v>40.4</v>
      </c>
      <c r="Q196" s="31">
        <v>50.3</v>
      </c>
      <c r="R196" s="31">
        <v>49.7</v>
      </c>
      <c r="S196" s="31">
        <v>42.6</v>
      </c>
      <c r="T196" s="31">
        <v>57.4</v>
      </c>
      <c r="U196" s="31">
        <v>46.3</v>
      </c>
      <c r="V196" s="31">
        <v>53.7</v>
      </c>
      <c r="W196" s="31" t="s">
        <v>832</v>
      </c>
      <c r="X196" s="31"/>
      <c r="Y196" s="31" t="s">
        <v>25</v>
      </c>
      <c r="Z196" t="s">
        <v>386</v>
      </c>
      <c r="AA196" t="b">
        <v>0</v>
      </c>
      <c r="AK196">
        <f t="shared" si="77"/>
        <v>-11</v>
      </c>
      <c r="AL196">
        <f t="shared" si="78"/>
        <v>-10.999803999999999</v>
      </c>
      <c r="AM196">
        <f t="shared" si="79"/>
        <v>6.300249</v>
      </c>
      <c r="AN196" t="str">
        <f t="shared" si="80"/>
        <v>Nottinghamshire Fire and Rescue Service</v>
      </c>
      <c r="AO196">
        <f t="shared" si="81"/>
        <v>6.3</v>
      </c>
      <c r="AQ196">
        <f>SUM($AU$2:AU196)</f>
        <v>195</v>
      </c>
      <c r="AR196" t="str">
        <f t="shared" si="82"/>
        <v>Nottinghamshire Fire and Rescue Service</v>
      </c>
      <c r="AS196">
        <f t="shared" si="75"/>
        <v>6.3</v>
      </c>
      <c r="AT196">
        <f t="shared" si="76"/>
        <v>0</v>
      </c>
      <c r="AU196">
        <f t="shared" si="83"/>
        <v>1</v>
      </c>
      <c r="AX196" t="str">
        <f t="shared" si="84"/>
        <v>Nottinghamshire Fire and Rescue Service</v>
      </c>
      <c r="AY196">
        <f t="shared" si="85"/>
        <v>6.3</v>
      </c>
      <c r="AZ196">
        <f t="shared" si="86"/>
        <v>0</v>
      </c>
      <c r="BB196" t="str">
        <f t="shared" si="87"/>
        <v>Nottinghamshire Fire and Rescue Service</v>
      </c>
      <c r="BC196">
        <f t="shared" si="88"/>
        <v>6.3</v>
      </c>
      <c r="BD196" s="31">
        <f>IFERROR(BC196-VLOOKUP(BB196,Data_2018!$C$2:$V$394,$AE$1+6,FALSE),"")</f>
        <v>-5.6000000000000005</v>
      </c>
      <c r="BE196" s="43" t="str">
        <f t="shared" si="91"/>
        <v>i</v>
      </c>
      <c r="BL196" s="31" t="str">
        <f t="shared" si="92"/>
        <v>Nottinghamshire Fire and Rescue Service</v>
      </c>
      <c r="BM196" s="31">
        <f t="shared" si="93"/>
        <v>-5.6000000000000005</v>
      </c>
      <c r="BN196" s="31">
        <f t="shared" si="94"/>
        <v>-5.5999804000000006</v>
      </c>
      <c r="BO196" s="31">
        <f t="shared" si="95"/>
        <v>2.7799999999999998E-5</v>
      </c>
      <c r="BP196" s="31" t="str">
        <f t="shared" si="96"/>
        <v>Oxford City Council</v>
      </c>
      <c r="BQ196" s="31">
        <f t="shared" si="97"/>
        <v>0</v>
      </c>
      <c r="BR196" s="31">
        <f t="shared" si="98"/>
        <v>0</v>
      </c>
      <c r="BS196" s="31">
        <f t="shared" si="99"/>
        <v>0</v>
      </c>
    </row>
    <row r="197" spans="1:71" ht="14.25" customHeight="1" x14ac:dyDescent="0.25">
      <c r="A197" s="8">
        <f>--((B197+Data_2018!B197)=2)</f>
        <v>1</v>
      </c>
      <c r="B197" s="8">
        <f t="shared" si="89"/>
        <v>1</v>
      </c>
      <c r="C197" t="s">
        <v>388</v>
      </c>
      <c r="D197">
        <v>1</v>
      </c>
      <c r="E197" t="s">
        <v>798</v>
      </c>
      <c r="F197" s="31">
        <f t="shared" si="90"/>
        <v>1</v>
      </c>
      <c r="G197" s="31">
        <v>0</v>
      </c>
      <c r="H197" s="31" t="s">
        <v>34</v>
      </c>
      <c r="I197" s="31">
        <v>10.5</v>
      </c>
      <c r="J197" s="31">
        <v>8.1999999999999993</v>
      </c>
      <c r="K197" s="31">
        <v>97.2</v>
      </c>
      <c r="L197" s="31">
        <v>64.099999999999994</v>
      </c>
      <c r="M197" s="31">
        <v>6.5</v>
      </c>
      <c r="N197" s="31">
        <v>6.9</v>
      </c>
      <c r="O197" s="31">
        <v>25</v>
      </c>
      <c r="P197" s="31">
        <v>75</v>
      </c>
      <c r="Q197" s="31">
        <v>28</v>
      </c>
      <c r="R197" s="31">
        <v>72</v>
      </c>
      <c r="S197" s="31">
        <v>33</v>
      </c>
      <c r="T197" s="31">
        <v>67</v>
      </c>
      <c r="U197" s="31">
        <v>36</v>
      </c>
      <c r="V197" s="31">
        <v>64</v>
      </c>
      <c r="W197" t="s">
        <v>389</v>
      </c>
      <c r="Y197" t="s">
        <v>25</v>
      </c>
      <c r="Z197" t="s">
        <v>388</v>
      </c>
      <c r="AA197" t="b">
        <v>0</v>
      </c>
      <c r="AK197">
        <f t="shared" si="77"/>
        <v>8.1999999999999993</v>
      </c>
      <c r="AL197">
        <f t="shared" si="78"/>
        <v>8.2001969999999993</v>
      </c>
      <c r="AM197">
        <f t="shared" si="79"/>
        <v>6.3000859999999994</v>
      </c>
      <c r="AN197" t="str">
        <f t="shared" si="80"/>
        <v>Darlington Borough Council</v>
      </c>
      <c r="AO197">
        <f t="shared" si="81"/>
        <v>6.3</v>
      </c>
      <c r="AQ197">
        <f>SUM($AU$2:AU197)</f>
        <v>196</v>
      </c>
      <c r="AR197" t="str">
        <f t="shared" si="82"/>
        <v>Darlington Borough Council</v>
      </c>
      <c r="AS197">
        <f t="shared" si="75"/>
        <v>6.3</v>
      </c>
      <c r="AT197">
        <f t="shared" si="76"/>
        <v>0</v>
      </c>
      <c r="AU197">
        <f t="shared" si="83"/>
        <v>1</v>
      </c>
      <c r="AX197" t="str">
        <f t="shared" si="84"/>
        <v>Darlington Borough Council</v>
      </c>
      <c r="AY197">
        <f t="shared" si="85"/>
        <v>6.3</v>
      </c>
      <c r="AZ197">
        <f t="shared" si="86"/>
        <v>0</v>
      </c>
      <c r="BB197" t="str">
        <f t="shared" si="87"/>
        <v>Darlington Borough Council</v>
      </c>
      <c r="BC197">
        <f t="shared" si="88"/>
        <v>6.3</v>
      </c>
      <c r="BD197" s="31">
        <f>IFERROR(BC197-VLOOKUP(BB197,Data_2018!$C$2:$V$394,$AE$1+6,FALSE),"")</f>
        <v>-4.5000000000000009</v>
      </c>
      <c r="BE197" s="43" t="str">
        <f t="shared" si="91"/>
        <v>i</v>
      </c>
      <c r="BL197" s="31" t="str">
        <f t="shared" si="92"/>
        <v>Darlington Borough Council</v>
      </c>
      <c r="BM197" s="31">
        <f t="shared" si="93"/>
        <v>-4.5000000000000009</v>
      </c>
      <c r="BN197" s="31">
        <f t="shared" si="94"/>
        <v>-4.4999803000000007</v>
      </c>
      <c r="BO197" s="31">
        <f t="shared" si="95"/>
        <v>2.7699999999999999E-5</v>
      </c>
      <c r="BP197" s="31" t="str">
        <f t="shared" si="96"/>
        <v>Preston City Council</v>
      </c>
      <c r="BQ197" s="31">
        <f t="shared" si="97"/>
        <v>0</v>
      </c>
      <c r="BR197" s="31">
        <f t="shared" si="98"/>
        <v>0</v>
      </c>
      <c r="BS197" s="31">
        <f t="shared" si="99"/>
        <v>0</v>
      </c>
    </row>
    <row r="198" spans="1:71" ht="14.25" customHeight="1" x14ac:dyDescent="0.25">
      <c r="A198" s="8">
        <f>--((B198+Data_2018!B198)=2)</f>
        <v>1</v>
      </c>
      <c r="B198" s="8">
        <f t="shared" si="89"/>
        <v>1</v>
      </c>
      <c r="C198" t="s">
        <v>390</v>
      </c>
      <c r="E198" t="s">
        <v>798</v>
      </c>
      <c r="F198" s="31">
        <f t="shared" si="90"/>
        <v>1</v>
      </c>
      <c r="G198" s="31">
        <v>0</v>
      </c>
      <c r="H198" s="31" t="s">
        <v>34</v>
      </c>
      <c r="I198" s="31">
        <v>-4.7</v>
      </c>
      <c r="J198" s="31">
        <v>-9.1999999999999993</v>
      </c>
      <c r="K198" s="31">
        <v>0</v>
      </c>
      <c r="L198" s="31">
        <v>0</v>
      </c>
      <c r="M198" s="31">
        <v>0</v>
      </c>
      <c r="N198" s="31">
        <v>0</v>
      </c>
      <c r="O198" s="31">
        <v>55.3</v>
      </c>
      <c r="P198" s="31">
        <v>44.7</v>
      </c>
      <c r="Q198" s="31">
        <v>24.1</v>
      </c>
      <c r="R198" s="31">
        <v>75.900000000000006</v>
      </c>
      <c r="S198" s="31">
        <v>32.1</v>
      </c>
      <c r="T198" s="31">
        <v>67.900000000000006</v>
      </c>
      <c r="U198" s="31">
        <v>37</v>
      </c>
      <c r="V198" s="31">
        <v>63</v>
      </c>
      <c r="Y198" t="s">
        <v>25</v>
      </c>
      <c r="Z198" t="s">
        <v>390</v>
      </c>
      <c r="AA198" t="b">
        <v>0</v>
      </c>
      <c r="AK198">
        <f t="shared" si="77"/>
        <v>-9.1999999999999993</v>
      </c>
      <c r="AL198">
        <f t="shared" si="78"/>
        <v>-9.199802</v>
      </c>
      <c r="AM198">
        <f t="shared" si="79"/>
        <v>6.2003810000000001</v>
      </c>
      <c r="AN198" t="str">
        <f t="shared" si="80"/>
        <v>Wiltshire Council</v>
      </c>
      <c r="AO198">
        <f t="shared" si="81"/>
        <v>6.2</v>
      </c>
      <c r="AQ198">
        <f>SUM($AU$2:AU198)</f>
        <v>197</v>
      </c>
      <c r="AR198" t="str">
        <f t="shared" si="82"/>
        <v>Wiltshire Council</v>
      </c>
      <c r="AS198">
        <f t="shared" si="75"/>
        <v>6.2</v>
      </c>
      <c r="AT198">
        <f t="shared" si="76"/>
        <v>0</v>
      </c>
      <c r="AU198">
        <f t="shared" si="83"/>
        <v>1</v>
      </c>
      <c r="AX198" t="str">
        <f t="shared" si="84"/>
        <v>Wiltshire Council</v>
      </c>
      <c r="AY198">
        <f t="shared" si="85"/>
        <v>6.2</v>
      </c>
      <c r="AZ198">
        <f t="shared" si="86"/>
        <v>0</v>
      </c>
      <c r="BB198" t="str">
        <f t="shared" si="87"/>
        <v>Wiltshire Council</v>
      </c>
      <c r="BC198">
        <f t="shared" si="88"/>
        <v>6.2</v>
      </c>
      <c r="BD198" s="31">
        <f>IFERROR(BC198-VLOOKUP(BB198,Data_2018!$C$2:$V$394,$AE$1+6,FALSE),"")</f>
        <v>0.79999999999999982</v>
      </c>
      <c r="BE198" s="43" t="str">
        <f t="shared" si="91"/>
        <v>h</v>
      </c>
      <c r="BL198" s="31" t="str">
        <f t="shared" si="92"/>
        <v>Wiltshire Council</v>
      </c>
      <c r="BM198" s="31">
        <f t="shared" si="93"/>
        <v>0.79999999999999982</v>
      </c>
      <c r="BN198" s="31">
        <f t="shared" si="94"/>
        <v>0.80001979999999984</v>
      </c>
      <c r="BO198" s="31">
        <f t="shared" si="95"/>
        <v>2.7099999999999998E-5</v>
      </c>
      <c r="BP198" s="31" t="str">
        <f t="shared" si="96"/>
        <v>Taunton Deane Borough Council</v>
      </c>
      <c r="BQ198" s="31">
        <f t="shared" si="97"/>
        <v>0</v>
      </c>
      <c r="BR198" s="31">
        <f t="shared" si="98"/>
        <v>0</v>
      </c>
      <c r="BS198" s="31">
        <f t="shared" si="99"/>
        <v>0</v>
      </c>
    </row>
    <row r="199" spans="1:71" ht="14.25" customHeight="1" x14ac:dyDescent="0.25">
      <c r="A199" s="8">
        <f>--((B199+Data_2018!B199)=2)</f>
        <v>1</v>
      </c>
      <c r="B199" s="8">
        <f t="shared" si="89"/>
        <v>1</v>
      </c>
      <c r="C199" t="s">
        <v>391</v>
      </c>
      <c r="D199">
        <v>1</v>
      </c>
      <c r="E199" t="s">
        <v>798</v>
      </c>
      <c r="F199" s="31">
        <f t="shared" si="90"/>
        <v>1</v>
      </c>
      <c r="G199" s="31">
        <v>0</v>
      </c>
      <c r="H199" s="31" t="s">
        <v>34</v>
      </c>
      <c r="I199" s="31">
        <v>6</v>
      </c>
      <c r="J199" s="31">
        <v>2.8</v>
      </c>
      <c r="K199" s="31">
        <v>26.5</v>
      </c>
      <c r="L199" s="31">
        <v>10.3</v>
      </c>
      <c r="M199" s="31">
        <v>72.2</v>
      </c>
      <c r="N199" s="31">
        <v>68.900000000000006</v>
      </c>
      <c r="O199" s="31">
        <v>42.7</v>
      </c>
      <c r="P199" s="31">
        <v>57.3</v>
      </c>
      <c r="Q199" s="31">
        <v>31.9</v>
      </c>
      <c r="R199" s="31">
        <v>68.099999999999994</v>
      </c>
      <c r="S199" s="31">
        <v>41.4</v>
      </c>
      <c r="T199" s="31">
        <v>58.6</v>
      </c>
      <c r="U199" s="31">
        <v>43.4</v>
      </c>
      <c r="V199" s="31">
        <v>56.6</v>
      </c>
      <c r="W199" t="s">
        <v>392</v>
      </c>
      <c r="Y199" t="s">
        <v>25</v>
      </c>
      <c r="Z199" t="s">
        <v>391</v>
      </c>
      <c r="AA199" t="b">
        <v>0</v>
      </c>
      <c r="AK199">
        <f t="shared" si="77"/>
        <v>2.8</v>
      </c>
      <c r="AL199">
        <f t="shared" si="78"/>
        <v>2.8001989999999997</v>
      </c>
      <c r="AM199">
        <f t="shared" si="79"/>
        <v>6.20031</v>
      </c>
      <c r="AN199" t="str">
        <f t="shared" si="80"/>
        <v>Southampton City Council</v>
      </c>
      <c r="AO199">
        <f t="shared" si="81"/>
        <v>6.2</v>
      </c>
      <c r="AQ199">
        <f>SUM($AU$2:AU199)</f>
        <v>198</v>
      </c>
      <c r="AR199" t="str">
        <f t="shared" si="82"/>
        <v>Southampton City Council</v>
      </c>
      <c r="AS199">
        <f t="shared" si="75"/>
        <v>6.2</v>
      </c>
      <c r="AT199">
        <f t="shared" si="76"/>
        <v>0</v>
      </c>
      <c r="AU199">
        <f t="shared" si="83"/>
        <v>1</v>
      </c>
      <c r="AX199" t="str">
        <f t="shared" si="84"/>
        <v>Southampton City Council</v>
      </c>
      <c r="AY199">
        <f t="shared" si="85"/>
        <v>6.2</v>
      </c>
      <c r="AZ199">
        <f t="shared" si="86"/>
        <v>0</v>
      </c>
      <c r="BB199" t="str">
        <f t="shared" si="87"/>
        <v>Southampton City Council</v>
      </c>
      <c r="BC199">
        <f t="shared" si="88"/>
        <v>6.2</v>
      </c>
      <c r="BD199" s="31">
        <f>IFERROR(BC199-VLOOKUP(BB199,Data_2018!$C$2:$V$394,$AE$1+6,FALSE),"")</f>
        <v>1.5</v>
      </c>
      <c r="BE199" s="43" t="str">
        <f t="shared" si="91"/>
        <v>h</v>
      </c>
      <c r="BL199" s="31" t="str">
        <f t="shared" si="92"/>
        <v>Southampton City Council</v>
      </c>
      <c r="BM199" s="31">
        <f t="shared" si="93"/>
        <v>1.5</v>
      </c>
      <c r="BN199" s="31">
        <f t="shared" si="94"/>
        <v>1.5000199000000001</v>
      </c>
      <c r="BO199" s="31">
        <f t="shared" si="95"/>
        <v>2.5999999999999998E-5</v>
      </c>
      <c r="BP199" s="31" t="str">
        <f t="shared" si="96"/>
        <v>Northumberland County Council</v>
      </c>
      <c r="BQ199" s="31">
        <f t="shared" si="97"/>
        <v>0</v>
      </c>
      <c r="BR199" s="31">
        <f t="shared" si="98"/>
        <v>0</v>
      </c>
      <c r="BS199" s="31">
        <f t="shared" si="99"/>
        <v>0</v>
      </c>
    </row>
    <row r="200" spans="1:71" ht="14.25" customHeight="1" x14ac:dyDescent="0.25">
      <c r="A200" s="8">
        <f>--((B200+Data_2018!B200)=2)</f>
        <v>1</v>
      </c>
      <c r="B200" s="8">
        <f t="shared" si="89"/>
        <v>1</v>
      </c>
      <c r="C200" t="s">
        <v>393</v>
      </c>
      <c r="D200">
        <v>1</v>
      </c>
      <c r="E200" t="s">
        <v>798</v>
      </c>
      <c r="F200" s="31">
        <f t="shared" si="90"/>
        <v>1</v>
      </c>
      <c r="G200" s="31">
        <v>0</v>
      </c>
      <c r="H200" s="31" t="s">
        <v>34</v>
      </c>
      <c r="I200" s="31">
        <v>-7.9</v>
      </c>
      <c r="J200" s="31">
        <v>-11.8</v>
      </c>
      <c r="K200" s="31">
        <v>93.1</v>
      </c>
      <c r="L200" s="31">
        <v>87.5</v>
      </c>
      <c r="M200" s="31">
        <v>4.2</v>
      </c>
      <c r="N200" s="31">
        <v>0.8</v>
      </c>
      <c r="O200" s="31">
        <v>68.5</v>
      </c>
      <c r="P200" s="31">
        <v>31.5</v>
      </c>
      <c r="Q200" s="31">
        <v>41.1</v>
      </c>
      <c r="R200" s="31">
        <v>58.9</v>
      </c>
      <c r="S200" s="31">
        <v>41.4</v>
      </c>
      <c r="T200" s="31">
        <v>58.6</v>
      </c>
      <c r="U200" s="31">
        <v>47.3</v>
      </c>
      <c r="V200" s="31">
        <v>52.7</v>
      </c>
      <c r="W200" t="s">
        <v>394</v>
      </c>
      <c r="Y200" t="s">
        <v>25</v>
      </c>
      <c r="Z200" t="s">
        <v>393</v>
      </c>
      <c r="AA200" t="b">
        <v>0</v>
      </c>
      <c r="AK200">
        <f t="shared" si="77"/>
        <v>-11.8</v>
      </c>
      <c r="AL200">
        <f t="shared" si="78"/>
        <v>-11.799800000000001</v>
      </c>
      <c r="AM200">
        <f t="shared" si="79"/>
        <v>6.0002209999999998</v>
      </c>
      <c r="AN200" t="str">
        <f t="shared" si="80"/>
        <v>Newcastle City Council</v>
      </c>
      <c r="AO200">
        <f t="shared" si="81"/>
        <v>6</v>
      </c>
      <c r="AQ200">
        <f>SUM($AU$2:AU200)</f>
        <v>199</v>
      </c>
      <c r="AR200" t="str">
        <f t="shared" si="82"/>
        <v>Newcastle City Council</v>
      </c>
      <c r="AS200">
        <f t="shared" si="75"/>
        <v>6</v>
      </c>
      <c r="AT200">
        <f t="shared" si="76"/>
        <v>0</v>
      </c>
      <c r="AU200">
        <f t="shared" si="83"/>
        <v>1</v>
      </c>
      <c r="AX200" t="str">
        <f t="shared" si="84"/>
        <v>Newcastle City Council</v>
      </c>
      <c r="AY200">
        <f t="shared" si="85"/>
        <v>6</v>
      </c>
      <c r="AZ200">
        <f t="shared" si="86"/>
        <v>0</v>
      </c>
      <c r="BB200" t="str">
        <f t="shared" si="87"/>
        <v>Newcastle City Council</v>
      </c>
      <c r="BC200">
        <f t="shared" si="88"/>
        <v>6</v>
      </c>
      <c r="BD200" s="31">
        <f>IFERROR(BC200-VLOOKUP(BB200,Data_2018!$C$2:$V$394,$AE$1+6,FALSE),"")</f>
        <v>-0.70000000000000018</v>
      </c>
      <c r="BE200" s="43" t="str">
        <f t="shared" si="91"/>
        <v>i</v>
      </c>
      <c r="BL200" s="31" t="str">
        <f t="shared" si="92"/>
        <v>Newcastle City Council</v>
      </c>
      <c r="BM200" s="31">
        <f t="shared" si="93"/>
        <v>-0.70000000000000018</v>
      </c>
      <c r="BN200" s="31">
        <f t="shared" si="94"/>
        <v>-0.69998000000000016</v>
      </c>
      <c r="BO200" s="31">
        <f t="shared" si="95"/>
        <v>2.51E-5</v>
      </c>
      <c r="BP200" s="31" t="str">
        <f t="shared" si="96"/>
        <v>City London Corporation</v>
      </c>
      <c r="BQ200" s="31">
        <f t="shared" si="97"/>
        <v>0</v>
      </c>
      <c r="BR200" s="31">
        <f t="shared" si="98"/>
        <v>0</v>
      </c>
      <c r="BS200" s="31">
        <f t="shared" si="99"/>
        <v>0</v>
      </c>
    </row>
    <row r="201" spans="1:71" ht="14.25" customHeight="1" x14ac:dyDescent="0.25">
      <c r="A201" s="8">
        <f>--((B201+Data_2018!B201)=2)</f>
        <v>1</v>
      </c>
      <c r="B201" s="8">
        <f t="shared" si="89"/>
        <v>1</v>
      </c>
      <c r="C201" t="s">
        <v>395</v>
      </c>
      <c r="D201">
        <v>1</v>
      </c>
      <c r="E201" t="s">
        <v>798</v>
      </c>
      <c r="F201" s="31">
        <f t="shared" si="90"/>
        <v>1</v>
      </c>
      <c r="G201" s="31">
        <v>0</v>
      </c>
      <c r="H201" s="31" t="s">
        <v>34</v>
      </c>
      <c r="I201" s="31">
        <v>14.6</v>
      </c>
      <c r="J201" s="31">
        <v>11.1</v>
      </c>
      <c r="K201" s="31">
        <v>0</v>
      </c>
      <c r="L201" s="31">
        <v>0</v>
      </c>
      <c r="M201" s="31">
        <v>0</v>
      </c>
      <c r="N201" s="31">
        <v>0</v>
      </c>
      <c r="O201" s="31">
        <v>24</v>
      </c>
      <c r="P201" s="31">
        <v>76</v>
      </c>
      <c r="Q201" s="31">
        <v>26</v>
      </c>
      <c r="R201" s="31">
        <v>74</v>
      </c>
      <c r="S201" s="31">
        <v>27</v>
      </c>
      <c r="T201" s="31">
        <v>73</v>
      </c>
      <c r="U201" s="31">
        <v>41</v>
      </c>
      <c r="V201" s="31">
        <v>59</v>
      </c>
      <c r="W201" t="s">
        <v>396</v>
      </c>
      <c r="Y201" t="s">
        <v>25</v>
      </c>
      <c r="Z201" t="s">
        <v>395</v>
      </c>
      <c r="AA201" t="b">
        <v>0</v>
      </c>
      <c r="AK201">
        <f t="shared" si="77"/>
        <v>11.1</v>
      </c>
      <c r="AL201">
        <f t="shared" si="78"/>
        <v>11.100201</v>
      </c>
      <c r="AM201">
        <f t="shared" si="79"/>
        <v>5.9003200000000007</v>
      </c>
      <c r="AN201" t="str">
        <f t="shared" si="80"/>
        <v>Stevenage Borough Council</v>
      </c>
      <c r="AO201">
        <f t="shared" si="81"/>
        <v>5.9</v>
      </c>
      <c r="AQ201">
        <f>SUM($AU$2:AU201)</f>
        <v>200</v>
      </c>
      <c r="AR201" t="str">
        <f t="shared" si="82"/>
        <v>Stevenage Borough Council</v>
      </c>
      <c r="AS201">
        <f t="shared" si="75"/>
        <v>5.9</v>
      </c>
      <c r="AT201">
        <f t="shared" si="76"/>
        <v>0</v>
      </c>
      <c r="AU201">
        <f t="shared" si="83"/>
        <v>1</v>
      </c>
      <c r="AX201" t="str">
        <f t="shared" si="84"/>
        <v>Stevenage Borough Council</v>
      </c>
      <c r="AY201">
        <f t="shared" si="85"/>
        <v>5.9</v>
      </c>
      <c r="AZ201">
        <f t="shared" si="86"/>
        <v>0</v>
      </c>
      <c r="BB201" t="str">
        <f t="shared" si="87"/>
        <v>Stevenage Borough Council</v>
      </c>
      <c r="BC201">
        <f t="shared" si="88"/>
        <v>5.9</v>
      </c>
      <c r="BD201" s="31">
        <f>IFERROR(BC201-VLOOKUP(BB201,Data_2018!$C$2:$V$394,$AE$1+6,FALSE),"")</f>
        <v>-4</v>
      </c>
      <c r="BE201" s="43" t="str">
        <f t="shared" si="91"/>
        <v>i</v>
      </c>
      <c r="BL201" s="31" t="str">
        <f t="shared" si="92"/>
        <v>Stevenage Borough Council</v>
      </c>
      <c r="BM201" s="31">
        <f t="shared" si="93"/>
        <v>-4</v>
      </c>
      <c r="BN201" s="31">
        <f t="shared" si="94"/>
        <v>-3.9999799</v>
      </c>
      <c r="BO201" s="31">
        <f t="shared" si="95"/>
        <v>2.2799999999999999E-5</v>
      </c>
      <c r="BP201" s="31" t="str">
        <f t="shared" si="96"/>
        <v>East Devon District Council</v>
      </c>
      <c r="BQ201" s="31">
        <f t="shared" si="97"/>
        <v>0</v>
      </c>
      <c r="BR201" s="31">
        <f t="shared" si="98"/>
        <v>0</v>
      </c>
      <c r="BS201" s="31">
        <f t="shared" si="99"/>
        <v>0</v>
      </c>
    </row>
    <row r="202" spans="1:71" ht="14.25" customHeight="1" x14ac:dyDescent="0.25">
      <c r="A202" s="8">
        <f>--((B202+Data_2018!B202)=2)</f>
        <v>1</v>
      </c>
      <c r="B202" s="8">
        <f t="shared" si="89"/>
        <v>1</v>
      </c>
      <c r="C202" t="s">
        <v>397</v>
      </c>
      <c r="D202">
        <v>1</v>
      </c>
      <c r="E202" t="s">
        <v>798</v>
      </c>
      <c r="F202" s="31">
        <f t="shared" si="90"/>
        <v>1</v>
      </c>
      <c r="G202" s="31">
        <v>0</v>
      </c>
      <c r="H202" s="31" t="s">
        <v>34</v>
      </c>
      <c r="I202" s="31">
        <v>8.4</v>
      </c>
      <c r="J202" s="31">
        <v>6.5</v>
      </c>
      <c r="K202" s="31">
        <v>-7.5</v>
      </c>
      <c r="L202" s="31">
        <v>0</v>
      </c>
      <c r="M202" s="31">
        <v>1.2</v>
      </c>
      <c r="N202" s="31">
        <v>1.9</v>
      </c>
      <c r="O202" s="31">
        <v>28.2</v>
      </c>
      <c r="P202" s="31">
        <v>71.8</v>
      </c>
      <c r="Q202" s="31">
        <v>35.6</v>
      </c>
      <c r="R202" s="31">
        <v>64.400000000000006</v>
      </c>
      <c r="S202" s="31">
        <v>42.5</v>
      </c>
      <c r="T202" s="31">
        <v>57.5</v>
      </c>
      <c r="U202" s="31">
        <v>41.4</v>
      </c>
      <c r="V202" s="31">
        <v>58.6</v>
      </c>
      <c r="Y202" t="s">
        <v>25</v>
      </c>
      <c r="Z202" t="s">
        <v>397</v>
      </c>
      <c r="AA202" t="b">
        <v>0</v>
      </c>
      <c r="AK202">
        <f t="shared" si="77"/>
        <v>6.5</v>
      </c>
      <c r="AL202">
        <f t="shared" si="78"/>
        <v>6.5002019999999998</v>
      </c>
      <c r="AM202">
        <f t="shared" si="79"/>
        <v>5.9000470000000007</v>
      </c>
      <c r="AN202" t="str">
        <f t="shared" si="80"/>
        <v>Cambridge City Council</v>
      </c>
      <c r="AO202">
        <f t="shared" si="81"/>
        <v>5.9</v>
      </c>
      <c r="AQ202">
        <f>SUM($AU$2:AU202)</f>
        <v>201</v>
      </c>
      <c r="AR202" t="str">
        <f t="shared" si="82"/>
        <v>Cambridge City Council</v>
      </c>
      <c r="AS202">
        <f t="shared" si="75"/>
        <v>5.9</v>
      </c>
      <c r="AT202">
        <f t="shared" si="76"/>
        <v>0</v>
      </c>
      <c r="AU202">
        <f t="shared" si="83"/>
        <v>1</v>
      </c>
      <c r="AX202" t="str">
        <f t="shared" si="84"/>
        <v>Cambridge City Council</v>
      </c>
      <c r="AY202">
        <f t="shared" si="85"/>
        <v>5.9</v>
      </c>
      <c r="AZ202">
        <f t="shared" si="86"/>
        <v>0</v>
      </c>
      <c r="BB202" t="str">
        <f t="shared" si="87"/>
        <v>Cambridge City Council</v>
      </c>
      <c r="BC202">
        <f t="shared" si="88"/>
        <v>5.9</v>
      </c>
      <c r="BD202" s="31">
        <f>IFERROR(BC202-VLOOKUP(BB202,Data_2018!$C$2:$V$394,$AE$1+6,FALSE),"")</f>
        <v>-2.2999999999999989</v>
      </c>
      <c r="BE202" s="43" t="str">
        <f t="shared" si="91"/>
        <v>i</v>
      </c>
      <c r="BL202" s="31" t="str">
        <f t="shared" si="92"/>
        <v>Cambridge City Council</v>
      </c>
      <c r="BM202" s="31">
        <f t="shared" si="93"/>
        <v>-2.2999999999999989</v>
      </c>
      <c r="BN202" s="31">
        <f t="shared" si="94"/>
        <v>-2.2999797999999991</v>
      </c>
      <c r="BO202" s="31">
        <f t="shared" si="95"/>
        <v>2.0399999999999998E-5</v>
      </c>
      <c r="BP202" s="31" t="str">
        <f t="shared" si="96"/>
        <v>Rugby Borough Council</v>
      </c>
      <c r="BQ202" s="31">
        <f t="shared" si="97"/>
        <v>0</v>
      </c>
      <c r="BR202" s="31">
        <f t="shared" si="98"/>
        <v>0</v>
      </c>
      <c r="BS202" s="31">
        <f t="shared" si="99"/>
        <v>0</v>
      </c>
    </row>
    <row r="203" spans="1:71" ht="14.25" customHeight="1" x14ac:dyDescent="0.25">
      <c r="A203" s="8">
        <f>--((B203+Data_2018!B203)=2)</f>
        <v>1</v>
      </c>
      <c r="B203" s="8">
        <f t="shared" si="89"/>
        <v>1</v>
      </c>
      <c r="C203" s="3" t="s">
        <v>398</v>
      </c>
      <c r="D203" s="3">
        <v>1</v>
      </c>
      <c r="E203" t="s">
        <v>740</v>
      </c>
      <c r="F203" s="31">
        <f t="shared" si="90"/>
        <v>1</v>
      </c>
      <c r="G203" s="31">
        <v>0</v>
      </c>
      <c r="H203" s="31" t="s">
        <v>34</v>
      </c>
      <c r="I203" s="31">
        <v>-7.7</v>
      </c>
      <c r="J203" s="31">
        <v>-4.5999999999999996</v>
      </c>
      <c r="K203" s="31">
        <v>0</v>
      </c>
      <c r="L203" s="31">
        <v>0</v>
      </c>
      <c r="M203" s="31">
        <v>0</v>
      </c>
      <c r="N203" s="31">
        <v>0</v>
      </c>
      <c r="O203" s="31">
        <v>80.8</v>
      </c>
      <c r="P203" s="31">
        <v>19.2</v>
      </c>
      <c r="Q203" s="31">
        <v>94.8</v>
      </c>
      <c r="R203" s="31">
        <v>5.2</v>
      </c>
      <c r="S203" s="31">
        <v>92.4</v>
      </c>
      <c r="T203" s="31">
        <v>7.6</v>
      </c>
      <c r="U203" s="31">
        <v>74.3</v>
      </c>
      <c r="V203" s="31">
        <v>25.7</v>
      </c>
      <c r="W203" s="3" t="s">
        <v>399</v>
      </c>
      <c r="X203" s="3"/>
      <c r="Y203" s="3" t="s">
        <v>24</v>
      </c>
      <c r="Z203" s="3" t="s">
        <v>398</v>
      </c>
      <c r="AA203" s="3" t="b">
        <v>0</v>
      </c>
      <c r="AK203">
        <f t="shared" si="77"/>
        <v>-4.5999999999999996</v>
      </c>
      <c r="AL203">
        <f t="shared" si="78"/>
        <v>-4.5997969999999997</v>
      </c>
      <c r="AM203">
        <f t="shared" si="79"/>
        <v>5.5000439999999999</v>
      </c>
      <c r="AN203" t="str">
        <f t="shared" si="80"/>
        <v>Burnley Borough Council</v>
      </c>
      <c r="AO203">
        <f t="shared" si="81"/>
        <v>5.5</v>
      </c>
      <c r="AQ203">
        <f>SUM($AU$2:AU203)</f>
        <v>202</v>
      </c>
      <c r="AR203" t="str">
        <f t="shared" si="82"/>
        <v>Burnley Borough Council</v>
      </c>
      <c r="AS203">
        <f t="shared" si="75"/>
        <v>5.5</v>
      </c>
      <c r="AT203">
        <f t="shared" si="76"/>
        <v>0</v>
      </c>
      <c r="AU203">
        <f t="shared" si="83"/>
        <v>1</v>
      </c>
      <c r="AX203" t="str">
        <f t="shared" si="84"/>
        <v>Burnley Borough Council</v>
      </c>
      <c r="AY203">
        <f t="shared" si="85"/>
        <v>5.5</v>
      </c>
      <c r="AZ203">
        <f t="shared" si="86"/>
        <v>0</v>
      </c>
      <c r="BB203" t="str">
        <f t="shared" si="87"/>
        <v>Burnley Borough Council</v>
      </c>
      <c r="BC203">
        <f t="shared" si="88"/>
        <v>5.5</v>
      </c>
      <c r="BD203" s="31">
        <f>IFERROR(BC203-VLOOKUP(BB203,Data_2018!$C$2:$V$394,$AE$1+6,FALSE),"")</f>
        <v>-2.4000000000000004</v>
      </c>
      <c r="BE203" s="43" t="str">
        <f t="shared" si="91"/>
        <v>i</v>
      </c>
      <c r="BL203" s="31" t="str">
        <f t="shared" si="92"/>
        <v>Burnley Borough Council</v>
      </c>
      <c r="BM203" s="31">
        <f t="shared" si="93"/>
        <v>-2.4000000000000004</v>
      </c>
      <c r="BN203" s="31">
        <f t="shared" si="94"/>
        <v>-2.3999797000000003</v>
      </c>
      <c r="BO203" s="31">
        <f t="shared" si="95"/>
        <v>1.8899999999999999E-5</v>
      </c>
      <c r="BP203" s="31" t="str">
        <f t="shared" si="96"/>
        <v>Brent Council</v>
      </c>
      <c r="BQ203" s="31">
        <f t="shared" si="97"/>
        <v>0</v>
      </c>
      <c r="BR203" s="31">
        <f t="shared" si="98"/>
        <v>0</v>
      </c>
      <c r="BS203" s="31">
        <f t="shared" si="99"/>
        <v>0</v>
      </c>
    </row>
    <row r="204" spans="1:71" ht="14.25" customHeight="1" x14ac:dyDescent="0.25">
      <c r="A204" s="8">
        <f>--((B204+Data_2018!B204)=2)</f>
        <v>1</v>
      </c>
      <c r="B204" s="8">
        <f t="shared" si="89"/>
        <v>1</v>
      </c>
      <c r="C204" t="s">
        <v>400</v>
      </c>
      <c r="D204">
        <v>1</v>
      </c>
      <c r="E204" t="s">
        <v>738</v>
      </c>
      <c r="F204" s="31">
        <f t="shared" si="90"/>
        <v>1</v>
      </c>
      <c r="G204" s="31">
        <v>0</v>
      </c>
      <c r="H204" s="31" t="s">
        <v>34</v>
      </c>
      <c r="I204" s="31">
        <v>6</v>
      </c>
      <c r="J204" s="31">
        <v>12.6</v>
      </c>
      <c r="K204" s="31">
        <v>-20.100000000000001</v>
      </c>
      <c r="L204" s="31">
        <v>-10</v>
      </c>
      <c r="M204" s="31">
        <v>2.6</v>
      </c>
      <c r="N204" s="31">
        <v>6.6</v>
      </c>
      <c r="O204" s="31">
        <v>30.7</v>
      </c>
      <c r="P204" s="31">
        <v>69.3</v>
      </c>
      <c r="Q204" s="31">
        <v>26.7</v>
      </c>
      <c r="R204" s="31">
        <v>73.3</v>
      </c>
      <c r="S204" s="31">
        <v>38.1</v>
      </c>
      <c r="T204" s="31">
        <v>61.9</v>
      </c>
      <c r="U204" s="31">
        <v>35.299999999999997</v>
      </c>
      <c r="V204" s="31">
        <v>64.7</v>
      </c>
      <c r="W204" t="s">
        <v>401</v>
      </c>
      <c r="Y204" t="s">
        <v>25</v>
      </c>
      <c r="Z204" t="s">
        <v>400</v>
      </c>
      <c r="AA204" t="b">
        <v>0</v>
      </c>
      <c r="AK204">
        <f t="shared" si="77"/>
        <v>12.6</v>
      </c>
      <c r="AL204">
        <f t="shared" si="78"/>
        <v>12.600204</v>
      </c>
      <c r="AM204">
        <f t="shared" si="79"/>
        <v>5.3002729999999998</v>
      </c>
      <c r="AN204" t="str">
        <f t="shared" si="80"/>
        <v>Rugby Borough Council</v>
      </c>
      <c r="AO204">
        <f t="shared" si="81"/>
        <v>5.3</v>
      </c>
      <c r="AQ204">
        <f>SUM($AU$2:AU204)</f>
        <v>203</v>
      </c>
      <c r="AR204" t="str">
        <f t="shared" si="82"/>
        <v>Rugby Borough Council</v>
      </c>
      <c r="AS204">
        <f t="shared" si="75"/>
        <v>5.3</v>
      </c>
      <c r="AT204">
        <f t="shared" si="76"/>
        <v>0</v>
      </c>
      <c r="AU204">
        <f t="shared" si="83"/>
        <v>1</v>
      </c>
      <c r="AX204" t="str">
        <f t="shared" si="84"/>
        <v>Rugby Borough Council</v>
      </c>
      <c r="AY204">
        <f t="shared" si="85"/>
        <v>5.3</v>
      </c>
      <c r="AZ204">
        <f t="shared" si="86"/>
        <v>0</v>
      </c>
      <c r="BB204" t="str">
        <f t="shared" si="87"/>
        <v>Rugby Borough Council</v>
      </c>
      <c r="BC204">
        <f t="shared" si="88"/>
        <v>5.3</v>
      </c>
      <c r="BD204" s="31">
        <f>IFERROR(BC204-VLOOKUP(BB204,Data_2018!$C$2:$V$394,$AE$1+6,FALSE),"")</f>
        <v>0</v>
      </c>
      <c r="BE204" s="43" t="str">
        <f t="shared" si="91"/>
        <v/>
      </c>
      <c r="BL204" s="31" t="str">
        <f t="shared" si="92"/>
        <v>Rugby Borough Council</v>
      </c>
      <c r="BM204" s="31">
        <f t="shared" si="93"/>
        <v>0</v>
      </c>
      <c r="BN204" s="31">
        <f t="shared" si="94"/>
        <v>2.0399999999999998E-5</v>
      </c>
      <c r="BO204" s="31">
        <f t="shared" si="95"/>
        <v>1.7799999999999999E-5</v>
      </c>
      <c r="BP204" s="31" t="str">
        <f t="shared" si="96"/>
        <v>Dacorum Borough Council</v>
      </c>
      <c r="BQ204" s="31">
        <f t="shared" si="97"/>
        <v>0</v>
      </c>
      <c r="BR204" s="31">
        <f t="shared" si="98"/>
        <v>0</v>
      </c>
      <c r="BS204" s="31">
        <f t="shared" si="99"/>
        <v>0</v>
      </c>
    </row>
    <row r="205" spans="1:71" ht="14.25" customHeight="1" x14ac:dyDescent="0.25">
      <c r="A205" s="8">
        <f>--((B205+Data_2018!B205)=2)</f>
        <v>1</v>
      </c>
      <c r="B205" s="8">
        <f t="shared" si="89"/>
        <v>1</v>
      </c>
      <c r="C205" t="s">
        <v>402</v>
      </c>
      <c r="D205">
        <v>1</v>
      </c>
      <c r="E205" t="s">
        <v>736</v>
      </c>
      <c r="F205" s="31">
        <f t="shared" si="90"/>
        <v>1</v>
      </c>
      <c r="G205" s="31">
        <v>0</v>
      </c>
      <c r="H205" s="31" t="s">
        <v>34</v>
      </c>
      <c r="I205" s="31">
        <v>8.1999999999999993</v>
      </c>
      <c r="J205" s="31">
        <v>7.5</v>
      </c>
      <c r="K205" s="31">
        <v>100</v>
      </c>
      <c r="L205" s="31">
        <v>100</v>
      </c>
      <c r="M205" s="31">
        <v>2.5</v>
      </c>
      <c r="N205" s="31">
        <v>0</v>
      </c>
      <c r="O205" s="31">
        <v>52.7</v>
      </c>
      <c r="P205" s="31">
        <v>47.3</v>
      </c>
      <c r="Q205" s="31">
        <v>31.5</v>
      </c>
      <c r="R205" s="31">
        <v>68.5</v>
      </c>
      <c r="S205" s="31">
        <v>36.9</v>
      </c>
      <c r="T205" s="31">
        <v>63.1</v>
      </c>
      <c r="U205" s="31">
        <v>60.5</v>
      </c>
      <c r="V205" s="31">
        <v>39.5</v>
      </c>
      <c r="W205" t="s">
        <v>403</v>
      </c>
      <c r="Y205" t="s">
        <v>22</v>
      </c>
      <c r="Z205" t="s">
        <v>402</v>
      </c>
      <c r="AA205" t="b">
        <v>0</v>
      </c>
      <c r="AK205">
        <f t="shared" si="77"/>
        <v>7.5</v>
      </c>
      <c r="AL205">
        <f t="shared" si="78"/>
        <v>7.5002050000000002</v>
      </c>
      <c r="AM205">
        <f t="shared" si="79"/>
        <v>5.30002</v>
      </c>
      <c r="AN205" t="str">
        <f t="shared" si="80"/>
        <v>Bedfordshire Fire &amp; Rescue Service</v>
      </c>
      <c r="AO205">
        <f t="shared" si="81"/>
        <v>5.3</v>
      </c>
      <c r="AQ205">
        <f>SUM($AU$2:AU205)</f>
        <v>204</v>
      </c>
      <c r="AR205" t="str">
        <f t="shared" si="82"/>
        <v>Bedfordshire Fire &amp; Rescue Service</v>
      </c>
      <c r="AS205">
        <f t="shared" si="75"/>
        <v>5.3</v>
      </c>
      <c r="AT205">
        <f t="shared" si="76"/>
        <v>0</v>
      </c>
      <c r="AU205">
        <f t="shared" si="83"/>
        <v>1</v>
      </c>
      <c r="AX205" t="str">
        <f t="shared" si="84"/>
        <v>Bedfordshire Fire &amp; Rescue Service</v>
      </c>
      <c r="AY205">
        <f t="shared" si="85"/>
        <v>5.3</v>
      </c>
      <c r="AZ205">
        <f t="shared" si="86"/>
        <v>0</v>
      </c>
      <c r="BB205" t="str">
        <f t="shared" si="87"/>
        <v>Bedfordshire Fire &amp; Rescue Service</v>
      </c>
      <c r="BC205">
        <f t="shared" si="88"/>
        <v>5.3</v>
      </c>
      <c r="BD205" s="31">
        <f>IFERROR(BC205-VLOOKUP(BB205,Data_2018!$C$2:$V$394,$AE$1+6,FALSE),"")</f>
        <v>-2.8999999999999995</v>
      </c>
      <c r="BE205" s="43" t="str">
        <f t="shared" si="91"/>
        <v>i</v>
      </c>
      <c r="BL205" s="31" t="str">
        <f t="shared" si="92"/>
        <v>Bedfordshire Fire &amp; Rescue Service</v>
      </c>
      <c r="BM205" s="31">
        <f t="shared" si="93"/>
        <v>-2.8999999999999995</v>
      </c>
      <c r="BN205" s="31">
        <f t="shared" si="94"/>
        <v>-2.8999794999999993</v>
      </c>
      <c r="BO205" s="31">
        <f t="shared" si="95"/>
        <v>1.6900000000000001E-5</v>
      </c>
      <c r="BP205" s="31" t="str">
        <f t="shared" si="96"/>
        <v>Sheffield City Council HQ</v>
      </c>
      <c r="BQ205" s="31">
        <f t="shared" si="97"/>
        <v>0</v>
      </c>
      <c r="BR205" s="31">
        <f t="shared" si="98"/>
        <v>0</v>
      </c>
      <c r="BS205" s="31">
        <f t="shared" si="99"/>
        <v>0</v>
      </c>
    </row>
    <row r="206" spans="1:71" ht="14.25" customHeight="1" x14ac:dyDescent="0.25">
      <c r="A206" s="8">
        <f>--((B206+Data_2018!B206)=2)</f>
        <v>1</v>
      </c>
      <c r="B206" s="8">
        <f t="shared" si="89"/>
        <v>1</v>
      </c>
      <c r="C206" t="s">
        <v>404</v>
      </c>
      <c r="D206">
        <v>1</v>
      </c>
      <c r="E206" t="s">
        <v>737</v>
      </c>
      <c r="F206" s="31">
        <f t="shared" si="90"/>
        <v>1</v>
      </c>
      <c r="G206" s="31">
        <v>0</v>
      </c>
      <c r="H206" s="31" t="s">
        <v>34</v>
      </c>
      <c r="I206" s="31">
        <v>9</v>
      </c>
      <c r="J206" s="31">
        <v>9.8000000000000007</v>
      </c>
      <c r="K206" s="31">
        <v>0</v>
      </c>
      <c r="L206" s="31">
        <v>0</v>
      </c>
      <c r="M206" s="31">
        <v>0</v>
      </c>
      <c r="N206" s="31">
        <v>0</v>
      </c>
      <c r="O206" s="31">
        <v>22.6</v>
      </c>
      <c r="P206" s="31">
        <v>77.400000000000006</v>
      </c>
      <c r="Q206" s="31">
        <v>37.299999999999997</v>
      </c>
      <c r="R206" s="31">
        <v>62.7</v>
      </c>
      <c r="S206" s="31">
        <v>35.799999999999997</v>
      </c>
      <c r="T206" s="31">
        <v>64.2</v>
      </c>
      <c r="U206" s="31">
        <v>40</v>
      </c>
      <c r="V206" s="31">
        <v>60</v>
      </c>
      <c r="W206" t="s">
        <v>405</v>
      </c>
      <c r="Y206" t="s">
        <v>24</v>
      </c>
      <c r="Z206" t="s">
        <v>404</v>
      </c>
      <c r="AA206" t="b">
        <v>0</v>
      </c>
      <c r="AK206">
        <f t="shared" si="77"/>
        <v>9.8000000000000007</v>
      </c>
      <c r="AL206">
        <f t="shared" si="78"/>
        <v>9.8002060000000011</v>
      </c>
      <c r="AM206">
        <f t="shared" si="79"/>
        <v>5.2001949999999999</v>
      </c>
      <c r="AN206" t="str">
        <f t="shared" si="80"/>
        <v>London Borough Of Hounslow</v>
      </c>
      <c r="AO206">
        <f t="shared" si="81"/>
        <v>5.2</v>
      </c>
      <c r="AQ206">
        <f>SUM($AU$2:AU206)</f>
        <v>205</v>
      </c>
      <c r="AR206" t="str">
        <f t="shared" si="82"/>
        <v>London Borough Of Hounslow</v>
      </c>
      <c r="AS206">
        <f t="shared" si="75"/>
        <v>5.2</v>
      </c>
      <c r="AT206">
        <f t="shared" si="76"/>
        <v>0</v>
      </c>
      <c r="AU206">
        <f t="shared" si="83"/>
        <v>1</v>
      </c>
      <c r="AX206" t="str">
        <f t="shared" si="84"/>
        <v>London Borough Of Hounslow</v>
      </c>
      <c r="AY206">
        <f t="shared" si="85"/>
        <v>5.2</v>
      </c>
      <c r="AZ206">
        <f t="shared" si="86"/>
        <v>0</v>
      </c>
      <c r="BB206" t="str">
        <f t="shared" si="87"/>
        <v>London Borough Of Hounslow</v>
      </c>
      <c r="BC206">
        <f t="shared" si="88"/>
        <v>5.2</v>
      </c>
      <c r="BD206" s="31">
        <f>IFERROR(BC206-VLOOKUP(BB206,Data_2018!$C$2:$V$394,$AE$1+6,FALSE),"")</f>
        <v>-2.0999999999999996</v>
      </c>
      <c r="BE206" s="43" t="str">
        <f t="shared" si="91"/>
        <v>i</v>
      </c>
      <c r="BL206" s="31" t="str">
        <f t="shared" si="92"/>
        <v>London Borough Of Hounslow</v>
      </c>
      <c r="BM206" s="31">
        <f t="shared" si="93"/>
        <v>-2.0999999999999996</v>
      </c>
      <c r="BN206" s="31">
        <f t="shared" si="94"/>
        <v>-2.0999793999999996</v>
      </c>
      <c r="BO206" s="31">
        <f t="shared" si="95"/>
        <v>1.6699999999999999E-5</v>
      </c>
      <c r="BP206" s="31" t="str">
        <f t="shared" si="96"/>
        <v>Dover District Council</v>
      </c>
      <c r="BQ206" s="31">
        <f t="shared" si="97"/>
        <v>0</v>
      </c>
      <c r="BR206" s="31">
        <f t="shared" si="98"/>
        <v>0</v>
      </c>
      <c r="BS206" s="31">
        <f t="shared" si="99"/>
        <v>0</v>
      </c>
    </row>
    <row r="207" spans="1:71" ht="14.25" customHeight="1" x14ac:dyDescent="0.25">
      <c r="A207" s="8">
        <f>--((B207+Data_2018!B207)=2)</f>
        <v>1</v>
      </c>
      <c r="B207" s="8">
        <f t="shared" si="89"/>
        <v>1</v>
      </c>
      <c r="C207" t="s">
        <v>406</v>
      </c>
      <c r="D207">
        <v>1</v>
      </c>
      <c r="E207" t="s">
        <v>736</v>
      </c>
      <c r="F207" s="31">
        <f t="shared" si="90"/>
        <v>1</v>
      </c>
      <c r="G207" s="31">
        <v>0</v>
      </c>
      <c r="H207" s="31" t="s">
        <v>34</v>
      </c>
      <c r="I207" s="31">
        <v>1.3</v>
      </c>
      <c r="J207" s="31">
        <v>11.1</v>
      </c>
      <c r="K207" s="31">
        <v>0</v>
      </c>
      <c r="L207" s="31">
        <v>0</v>
      </c>
      <c r="M207" s="31">
        <v>0</v>
      </c>
      <c r="N207" s="31">
        <v>0</v>
      </c>
      <c r="O207" s="31">
        <v>42.3</v>
      </c>
      <c r="P207" s="31">
        <v>57.7</v>
      </c>
      <c r="Q207" s="31">
        <v>51</v>
      </c>
      <c r="R207" s="31">
        <v>49</v>
      </c>
      <c r="S207" s="31">
        <v>71.900000000000006</v>
      </c>
      <c r="T207" s="31">
        <v>28.1</v>
      </c>
      <c r="U207" s="31">
        <v>48.2</v>
      </c>
      <c r="V207" s="31">
        <v>51.8</v>
      </c>
      <c r="W207" t="s">
        <v>407</v>
      </c>
      <c r="Y207" t="s">
        <v>22</v>
      </c>
      <c r="Z207" t="s">
        <v>406</v>
      </c>
      <c r="AA207" t="b">
        <v>0</v>
      </c>
      <c r="AK207">
        <f t="shared" si="77"/>
        <v>11.1</v>
      </c>
      <c r="AL207">
        <f t="shared" si="78"/>
        <v>11.100206999999999</v>
      </c>
      <c r="AM207">
        <f t="shared" si="79"/>
        <v>5.2000450000000003</v>
      </c>
      <c r="AN207" t="str">
        <f t="shared" si="80"/>
        <v>Bury Council</v>
      </c>
      <c r="AO207">
        <f t="shared" si="81"/>
        <v>5.2</v>
      </c>
      <c r="AQ207">
        <f>SUM($AU$2:AU207)</f>
        <v>206</v>
      </c>
      <c r="AR207" t="str">
        <f t="shared" si="82"/>
        <v>Bury Council</v>
      </c>
      <c r="AS207">
        <f t="shared" si="75"/>
        <v>5.2</v>
      </c>
      <c r="AT207">
        <f t="shared" si="76"/>
        <v>0</v>
      </c>
      <c r="AU207">
        <f t="shared" si="83"/>
        <v>1</v>
      </c>
      <c r="AX207" t="str">
        <f t="shared" si="84"/>
        <v>Bury Council</v>
      </c>
      <c r="AY207">
        <f t="shared" si="85"/>
        <v>5.2</v>
      </c>
      <c r="AZ207">
        <f t="shared" si="86"/>
        <v>0</v>
      </c>
      <c r="BB207" t="str">
        <f t="shared" si="87"/>
        <v>Bury Council</v>
      </c>
      <c r="BC207">
        <f t="shared" si="88"/>
        <v>5.2</v>
      </c>
      <c r="BD207" s="31">
        <f>IFERROR(BC207-VLOOKUP(BB207,Data_2018!$C$2:$V$394,$AE$1+6,FALSE),"")</f>
        <v>-2.5</v>
      </c>
      <c r="BE207" s="43" t="str">
        <f t="shared" si="91"/>
        <v>i</v>
      </c>
      <c r="BL207" s="31" t="str">
        <f t="shared" si="92"/>
        <v>Bury Council</v>
      </c>
      <c r="BM207" s="31">
        <f t="shared" si="93"/>
        <v>-2.5</v>
      </c>
      <c r="BN207" s="31">
        <f t="shared" si="94"/>
        <v>-2.4999793000000001</v>
      </c>
      <c r="BO207" s="31">
        <f t="shared" si="95"/>
        <v>1.6499999999999998E-5</v>
      </c>
      <c r="BP207" s="31" t="str">
        <f t="shared" si="96"/>
        <v>Northeast Derbyshire Council</v>
      </c>
      <c r="BQ207" s="31">
        <f t="shared" si="97"/>
        <v>0</v>
      </c>
      <c r="BR207" s="31">
        <f t="shared" si="98"/>
        <v>0</v>
      </c>
      <c r="BS207" s="31">
        <f t="shared" si="99"/>
        <v>0</v>
      </c>
    </row>
    <row r="208" spans="1:71" ht="14.25" customHeight="1" x14ac:dyDescent="0.25">
      <c r="A208" s="8">
        <f>--((B208+Data_2018!B208)=2)</f>
        <v>1</v>
      </c>
      <c r="B208" s="8">
        <f t="shared" si="89"/>
        <v>1</v>
      </c>
      <c r="C208" t="s">
        <v>408</v>
      </c>
      <c r="D208">
        <v>1</v>
      </c>
      <c r="E208" t="s">
        <v>738</v>
      </c>
      <c r="F208" s="31">
        <f t="shared" si="90"/>
        <v>1</v>
      </c>
      <c r="G208" s="31">
        <v>0</v>
      </c>
      <c r="H208" s="31" t="s">
        <v>34</v>
      </c>
      <c r="I208" s="31">
        <v>10.6</v>
      </c>
      <c r="J208" s="31">
        <v>10.4</v>
      </c>
      <c r="K208" s="31">
        <v>0</v>
      </c>
      <c r="L208" s="31">
        <v>0</v>
      </c>
      <c r="M208" s="31">
        <v>0.6</v>
      </c>
      <c r="N208" s="31">
        <v>0.4</v>
      </c>
      <c r="O208" s="31">
        <v>25.6</v>
      </c>
      <c r="P208" s="31">
        <v>74.400000000000006</v>
      </c>
      <c r="Q208" s="31">
        <v>20.5</v>
      </c>
      <c r="R208" s="31">
        <v>79.5</v>
      </c>
      <c r="S208" s="31">
        <v>26.3</v>
      </c>
      <c r="T208" s="31">
        <v>73.7</v>
      </c>
      <c r="U208" s="31">
        <v>36.1</v>
      </c>
      <c r="V208" s="31">
        <v>63.9</v>
      </c>
      <c r="W208" t="s">
        <v>409</v>
      </c>
      <c r="Y208" t="s">
        <v>25</v>
      </c>
      <c r="Z208" t="s">
        <v>408</v>
      </c>
      <c r="AA208" t="b">
        <v>0</v>
      </c>
      <c r="AK208">
        <f t="shared" si="77"/>
        <v>10.4</v>
      </c>
      <c r="AL208">
        <f t="shared" si="78"/>
        <v>10.400208000000001</v>
      </c>
      <c r="AM208">
        <f t="shared" si="79"/>
        <v>5.1001439999999993</v>
      </c>
      <c r="AN208" t="str">
        <f t="shared" si="80"/>
        <v>Hampshire Fire &amp; Rescue Service</v>
      </c>
      <c r="AO208">
        <f t="shared" si="81"/>
        <v>5.0999999999999996</v>
      </c>
      <c r="AQ208">
        <f>SUM($AU$2:AU208)</f>
        <v>207</v>
      </c>
      <c r="AR208" t="str">
        <f t="shared" si="82"/>
        <v>Hampshire Fire &amp; Rescue Service</v>
      </c>
      <c r="AS208">
        <f t="shared" si="75"/>
        <v>5.0999999999999996</v>
      </c>
      <c r="AT208">
        <f t="shared" si="76"/>
        <v>0</v>
      </c>
      <c r="AU208">
        <f t="shared" si="83"/>
        <v>1</v>
      </c>
      <c r="AX208" t="str">
        <f t="shared" si="84"/>
        <v>Hampshire Fire &amp; Rescue Service</v>
      </c>
      <c r="AY208">
        <f t="shared" si="85"/>
        <v>5.0999999999999996</v>
      </c>
      <c r="AZ208">
        <f t="shared" si="86"/>
        <v>0</v>
      </c>
      <c r="BB208" t="str">
        <f t="shared" si="87"/>
        <v>Hampshire Fire &amp; Rescue Service</v>
      </c>
      <c r="BC208">
        <f t="shared" si="88"/>
        <v>5.0999999999999996</v>
      </c>
      <c r="BD208" s="31">
        <f>IFERROR(BC208-VLOOKUP(BB208,Data_2018!$C$2:$V$394,$AE$1+6,FALSE),"")</f>
        <v>-1.1000000000000005</v>
      </c>
      <c r="BE208" s="43" t="str">
        <f t="shared" si="91"/>
        <v>i</v>
      </c>
      <c r="BL208" s="31" t="str">
        <f t="shared" si="92"/>
        <v>Hampshire Fire &amp; Rescue Service</v>
      </c>
      <c r="BM208" s="31">
        <f t="shared" si="93"/>
        <v>-1.1000000000000005</v>
      </c>
      <c r="BN208" s="31">
        <f t="shared" si="94"/>
        <v>-1.0999792000000006</v>
      </c>
      <c r="BO208" s="31">
        <f t="shared" si="95"/>
        <v>1.42E-5</v>
      </c>
      <c r="BP208" s="31" t="str">
        <f t="shared" si="96"/>
        <v>Bolton Metropolitan Borough Council</v>
      </c>
      <c r="BQ208" s="31">
        <f t="shared" si="97"/>
        <v>0</v>
      </c>
      <c r="BR208" s="31">
        <f t="shared" si="98"/>
        <v>0</v>
      </c>
      <c r="BS208" s="31">
        <f t="shared" si="99"/>
        <v>0</v>
      </c>
    </row>
    <row r="209" spans="1:71" ht="14.25" customHeight="1" x14ac:dyDescent="0.25">
      <c r="A209" s="8">
        <f>--((B209+Data_2018!B209)=2)</f>
        <v>1</v>
      </c>
      <c r="B209" s="8">
        <f t="shared" si="89"/>
        <v>1</v>
      </c>
      <c r="C209" t="s">
        <v>410</v>
      </c>
      <c r="D209">
        <v>1</v>
      </c>
      <c r="E209" t="s">
        <v>740</v>
      </c>
      <c r="F209" s="31">
        <f t="shared" si="90"/>
        <v>1</v>
      </c>
      <c r="G209" s="31">
        <v>0</v>
      </c>
      <c r="H209" s="31">
        <v>1</v>
      </c>
      <c r="I209" s="31">
        <v>11.7</v>
      </c>
      <c r="J209" s="31">
        <v>3.9</v>
      </c>
      <c r="K209" s="31">
        <v>0</v>
      </c>
      <c r="L209" s="31">
        <v>0</v>
      </c>
      <c r="M209" s="31">
        <v>0</v>
      </c>
      <c r="N209" s="31">
        <v>0</v>
      </c>
      <c r="O209" s="31">
        <v>49.8</v>
      </c>
      <c r="P209" s="31">
        <v>50.2</v>
      </c>
      <c r="Q209" s="31">
        <v>85.5</v>
      </c>
      <c r="R209" s="31">
        <v>14.5</v>
      </c>
      <c r="S209" s="31">
        <v>83.8</v>
      </c>
      <c r="T209" s="31">
        <v>16.2</v>
      </c>
      <c r="U209" s="31">
        <v>83.8</v>
      </c>
      <c r="V209" s="31">
        <v>16.2</v>
      </c>
      <c r="W209" t="s">
        <v>411</v>
      </c>
      <c r="Y209" t="s">
        <v>22</v>
      </c>
      <c r="Z209" t="s">
        <v>410</v>
      </c>
      <c r="AA209" t="b">
        <v>0</v>
      </c>
      <c r="AK209">
        <f t="shared" si="77"/>
        <v>3.9</v>
      </c>
      <c r="AL209">
        <f t="shared" si="78"/>
        <v>3.9002089999999998</v>
      </c>
      <c r="AM209">
        <f t="shared" si="79"/>
        <v>5.0003929999999999</v>
      </c>
      <c r="AN209" t="str">
        <f t="shared" si="80"/>
        <v>Northamptonshire County Council</v>
      </c>
      <c r="AO209">
        <f t="shared" si="81"/>
        <v>5</v>
      </c>
      <c r="AQ209">
        <f>SUM($AU$2:AU209)</f>
        <v>208</v>
      </c>
      <c r="AR209" t="str">
        <f t="shared" si="82"/>
        <v>Northamptonshire County Council</v>
      </c>
      <c r="AS209">
        <f t="shared" si="75"/>
        <v>5</v>
      </c>
      <c r="AT209">
        <f t="shared" si="76"/>
        <v>0</v>
      </c>
      <c r="AU209">
        <f t="shared" si="83"/>
        <v>1</v>
      </c>
      <c r="AX209" t="str">
        <f t="shared" si="84"/>
        <v>Northamptonshire County Council</v>
      </c>
      <c r="AY209">
        <f t="shared" si="85"/>
        <v>5</v>
      </c>
      <c r="AZ209">
        <f t="shared" si="86"/>
        <v>0</v>
      </c>
      <c r="BB209" t="str">
        <f t="shared" si="87"/>
        <v>Northamptonshire County Council</v>
      </c>
      <c r="BC209">
        <f t="shared" si="88"/>
        <v>5</v>
      </c>
      <c r="BD209" s="31">
        <f>IFERROR(BC209-VLOOKUP(BB209,Data_2018!$C$2:$V$394,$AE$1+6,FALSE),"")</f>
        <v>-1</v>
      </c>
      <c r="BE209" s="43" t="str">
        <f t="shared" si="91"/>
        <v>i</v>
      </c>
      <c r="BL209" s="31" t="str">
        <f t="shared" si="92"/>
        <v>Northamptonshire County Council</v>
      </c>
      <c r="BM209" s="31">
        <f t="shared" si="93"/>
        <v>-1</v>
      </c>
      <c r="BN209" s="31">
        <f t="shared" si="94"/>
        <v>-0.99997910000000001</v>
      </c>
      <c r="BO209" s="31">
        <f t="shared" si="95"/>
        <v>1.3399999999999999E-5</v>
      </c>
      <c r="BP209" s="31" t="str">
        <f t="shared" si="96"/>
        <v>City Of Bradford Metropolitan District Council</v>
      </c>
      <c r="BQ209" s="31">
        <f t="shared" si="97"/>
        <v>0</v>
      </c>
      <c r="BR209" s="31">
        <f t="shared" si="98"/>
        <v>0</v>
      </c>
      <c r="BS209" s="31">
        <f t="shared" si="99"/>
        <v>0</v>
      </c>
    </row>
    <row r="210" spans="1:71" ht="14.25" customHeight="1" x14ac:dyDescent="0.25">
      <c r="A210" s="8">
        <f>--((B210+Data_2018!B210)=2)</f>
        <v>1</v>
      </c>
      <c r="B210" s="8">
        <f t="shared" si="89"/>
        <v>1</v>
      </c>
      <c r="C210" t="s">
        <v>412</v>
      </c>
      <c r="D210">
        <v>1</v>
      </c>
      <c r="E210" t="s">
        <v>739</v>
      </c>
      <c r="F210" s="31">
        <f t="shared" si="90"/>
        <v>1</v>
      </c>
      <c r="G210" s="31">
        <v>0</v>
      </c>
      <c r="H210" s="31" t="s">
        <v>43</v>
      </c>
      <c r="I210" s="31">
        <v>12.2</v>
      </c>
      <c r="J210" s="31">
        <v>16.5</v>
      </c>
      <c r="K210" s="31">
        <v>27</v>
      </c>
      <c r="L210" s="31">
        <v>0</v>
      </c>
      <c r="M210" s="31">
        <v>3.7</v>
      </c>
      <c r="N210" s="31">
        <v>1</v>
      </c>
      <c r="O210" s="31">
        <v>42.4</v>
      </c>
      <c r="P210" s="31">
        <v>57.6</v>
      </c>
      <c r="Q210" s="31">
        <v>53.8</v>
      </c>
      <c r="R210" s="31">
        <v>46.2</v>
      </c>
      <c r="S210" s="31">
        <v>71.8</v>
      </c>
      <c r="T210" s="31">
        <v>28.2</v>
      </c>
      <c r="U210" s="31">
        <v>69.3</v>
      </c>
      <c r="V210" s="31">
        <v>30.7</v>
      </c>
      <c r="W210" t="s">
        <v>413</v>
      </c>
      <c r="Y210" t="s">
        <v>24</v>
      </c>
      <c r="Z210" t="s">
        <v>412</v>
      </c>
      <c r="AA210" t="b">
        <v>0</v>
      </c>
      <c r="AK210">
        <f t="shared" si="77"/>
        <v>16.5</v>
      </c>
      <c r="AL210">
        <f t="shared" si="78"/>
        <v>16.500209999999999</v>
      </c>
      <c r="AM210">
        <f t="shared" si="79"/>
        <v>5.0003719999999996</v>
      </c>
      <c r="AN210" t="str">
        <f t="shared" si="80"/>
        <v>West Midlands Fire Service</v>
      </c>
      <c r="AO210">
        <f t="shared" si="81"/>
        <v>5</v>
      </c>
      <c r="AQ210">
        <f>SUM($AU$2:AU210)</f>
        <v>209</v>
      </c>
      <c r="AR210" t="str">
        <f t="shared" si="82"/>
        <v>West Midlands Fire Service</v>
      </c>
      <c r="AS210">
        <f t="shared" si="75"/>
        <v>5</v>
      </c>
      <c r="AT210">
        <f t="shared" si="76"/>
        <v>0</v>
      </c>
      <c r="AU210">
        <f t="shared" si="83"/>
        <v>1</v>
      </c>
      <c r="AX210" t="str">
        <f t="shared" si="84"/>
        <v>West Midlands Fire Service</v>
      </c>
      <c r="AY210">
        <f t="shared" si="85"/>
        <v>5</v>
      </c>
      <c r="AZ210">
        <f t="shared" si="86"/>
        <v>0</v>
      </c>
      <c r="BB210" t="str">
        <f t="shared" si="87"/>
        <v>West Midlands Fire Service</v>
      </c>
      <c r="BC210">
        <f t="shared" si="88"/>
        <v>5</v>
      </c>
      <c r="BD210" s="31">
        <f>IFERROR(BC210-VLOOKUP(BB210,Data_2018!$C$2:$V$394,$AE$1+6,FALSE),"")</f>
        <v>-0.40000000000000036</v>
      </c>
      <c r="BE210" s="43" t="str">
        <f t="shared" si="91"/>
        <v>i</v>
      </c>
      <c r="BL210" s="31" t="str">
        <f t="shared" si="92"/>
        <v>West Midlands Fire Service</v>
      </c>
      <c r="BM210" s="31">
        <f t="shared" si="93"/>
        <v>-0.40000000000000036</v>
      </c>
      <c r="BN210" s="31">
        <f t="shared" si="94"/>
        <v>-0.39997900000000036</v>
      </c>
      <c r="BO210" s="31">
        <f t="shared" si="95"/>
        <v>1.22E-5</v>
      </c>
      <c r="BP210" s="31" t="str">
        <f t="shared" si="96"/>
        <v>London Borough of Bromley Council</v>
      </c>
      <c r="BQ210" s="31">
        <f t="shared" si="97"/>
        <v>0</v>
      </c>
      <c r="BR210" s="31">
        <f t="shared" si="98"/>
        <v>0</v>
      </c>
      <c r="BS210" s="31">
        <f t="shared" si="99"/>
        <v>0</v>
      </c>
    </row>
    <row r="211" spans="1:71" ht="14.25" customHeight="1" x14ac:dyDescent="0.25">
      <c r="A211" s="8">
        <f>--((B211+Data_2018!B211)=2)</f>
        <v>1</v>
      </c>
      <c r="B211" s="8">
        <f t="shared" si="89"/>
        <v>1</v>
      </c>
      <c r="C211" t="s">
        <v>414</v>
      </c>
      <c r="D211">
        <v>1</v>
      </c>
      <c r="E211" t="s">
        <v>739</v>
      </c>
      <c r="F211" s="31">
        <f t="shared" si="90"/>
        <v>1</v>
      </c>
      <c r="G211" s="31">
        <v>0</v>
      </c>
      <c r="H211" s="31" t="s">
        <v>43</v>
      </c>
      <c r="I211" s="31">
        <v>7</v>
      </c>
      <c r="J211" s="31">
        <v>9.6999999999999993</v>
      </c>
      <c r="K211" s="31">
        <v>-2.2000000000000002</v>
      </c>
      <c r="L211" s="31">
        <v>0</v>
      </c>
      <c r="M211" s="31">
        <v>1.7</v>
      </c>
      <c r="N211" s="31">
        <v>0.7</v>
      </c>
      <c r="O211" s="31">
        <v>57.7</v>
      </c>
      <c r="P211" s="31">
        <v>42.3</v>
      </c>
      <c r="Q211" s="31">
        <v>61.1</v>
      </c>
      <c r="R211" s="31">
        <v>38.9</v>
      </c>
      <c r="S211" s="31">
        <v>72.8</v>
      </c>
      <c r="T211" s="31">
        <v>27.2</v>
      </c>
      <c r="U211" s="31">
        <v>74.599999999999994</v>
      </c>
      <c r="V211" s="31">
        <v>25.4</v>
      </c>
      <c r="W211" t="s">
        <v>415</v>
      </c>
      <c r="Y211" t="s">
        <v>30</v>
      </c>
      <c r="Z211" t="s">
        <v>414</v>
      </c>
      <c r="AA211" t="b">
        <v>0</v>
      </c>
      <c r="AK211">
        <f t="shared" si="77"/>
        <v>9.6999999999999993</v>
      </c>
      <c r="AL211">
        <f t="shared" si="78"/>
        <v>9.7002109999999995</v>
      </c>
      <c r="AM211">
        <f t="shared" si="79"/>
        <v>5.0002610000000001</v>
      </c>
      <c r="AN211" t="str">
        <f t="shared" si="80"/>
        <v>Reading Borough Council</v>
      </c>
      <c r="AO211">
        <f t="shared" si="81"/>
        <v>5</v>
      </c>
      <c r="AQ211">
        <f>SUM($AU$2:AU211)</f>
        <v>210</v>
      </c>
      <c r="AR211" t="str">
        <f t="shared" si="82"/>
        <v>Reading Borough Council</v>
      </c>
      <c r="AS211">
        <f t="shared" si="75"/>
        <v>5</v>
      </c>
      <c r="AT211">
        <f t="shared" si="76"/>
        <v>0</v>
      </c>
      <c r="AU211">
        <f t="shared" si="83"/>
        <v>1</v>
      </c>
      <c r="AX211" t="str">
        <f t="shared" si="84"/>
        <v>Reading Borough Council</v>
      </c>
      <c r="AY211">
        <f t="shared" si="85"/>
        <v>5</v>
      </c>
      <c r="AZ211">
        <f t="shared" si="86"/>
        <v>0</v>
      </c>
      <c r="BB211" t="str">
        <f t="shared" si="87"/>
        <v>Reading Borough Council</v>
      </c>
      <c r="BC211">
        <f t="shared" si="88"/>
        <v>5</v>
      </c>
      <c r="BD211" s="31">
        <f>IFERROR(BC211-VLOOKUP(BB211,Data_2018!$C$2:$V$394,$AE$1+6,FALSE),"")</f>
        <v>1.2000000000000002</v>
      </c>
      <c r="BE211" s="43" t="str">
        <f t="shared" si="91"/>
        <v>h</v>
      </c>
      <c r="BL211" s="31" t="str">
        <f t="shared" si="92"/>
        <v>Reading Borough Council</v>
      </c>
      <c r="BM211" s="31">
        <f t="shared" si="93"/>
        <v>1.2000000000000002</v>
      </c>
      <c r="BN211" s="31">
        <f t="shared" si="94"/>
        <v>1.2000211000000003</v>
      </c>
      <c r="BO211" s="31">
        <f t="shared" si="95"/>
        <v>1.1799999999999999E-5</v>
      </c>
      <c r="BP211" s="31" t="str">
        <f t="shared" si="96"/>
        <v>North Yorkshire County Council</v>
      </c>
      <c r="BQ211" s="31">
        <f t="shared" si="97"/>
        <v>0</v>
      </c>
      <c r="BR211" s="31">
        <f t="shared" si="98"/>
        <v>0</v>
      </c>
      <c r="BS211" s="31">
        <f t="shared" si="99"/>
        <v>0</v>
      </c>
    </row>
    <row r="212" spans="1:71" ht="14.25" customHeight="1" x14ac:dyDescent="0.25">
      <c r="A212" s="8">
        <f>--((B212+Data_2018!B212)=2)</f>
        <v>1</v>
      </c>
      <c r="B212" s="8">
        <f t="shared" si="89"/>
        <v>1</v>
      </c>
      <c r="C212" t="s">
        <v>416</v>
      </c>
      <c r="D212">
        <v>1</v>
      </c>
      <c r="E212" t="s">
        <v>740</v>
      </c>
      <c r="F212" s="31">
        <f t="shared" si="90"/>
        <v>1</v>
      </c>
      <c r="G212" s="31">
        <v>0</v>
      </c>
      <c r="H212" s="31" t="s">
        <v>46</v>
      </c>
      <c r="I212" s="31">
        <v>13.8</v>
      </c>
      <c r="J212" s="31">
        <v>14.1</v>
      </c>
      <c r="K212" s="31">
        <v>0</v>
      </c>
      <c r="L212" s="31">
        <v>0</v>
      </c>
      <c r="M212" s="31">
        <v>0</v>
      </c>
      <c r="N212" s="31">
        <v>0</v>
      </c>
      <c r="O212" s="31">
        <v>64</v>
      </c>
      <c r="P212" s="31">
        <v>36</v>
      </c>
      <c r="Q212" s="31">
        <v>97</v>
      </c>
      <c r="R212" s="31">
        <v>3</v>
      </c>
      <c r="S212" s="31">
        <v>89</v>
      </c>
      <c r="T212" s="31">
        <v>11</v>
      </c>
      <c r="U212" s="31">
        <v>90</v>
      </c>
      <c r="V212" s="31">
        <v>10</v>
      </c>
      <c r="W212" t="s">
        <v>417</v>
      </c>
      <c r="Y212" t="s">
        <v>25</v>
      </c>
      <c r="Z212" t="s">
        <v>416</v>
      </c>
      <c r="AA212" t="b">
        <v>0</v>
      </c>
      <c r="AK212">
        <f t="shared" si="77"/>
        <v>14.1</v>
      </c>
      <c r="AL212">
        <f t="shared" si="78"/>
        <v>14.100211999999999</v>
      </c>
      <c r="AM212">
        <f t="shared" si="79"/>
        <v>4.9003690000000004</v>
      </c>
      <c r="AN212" t="str">
        <f t="shared" si="80"/>
        <v>West Lancashire Borough Council</v>
      </c>
      <c r="AO212">
        <f t="shared" si="81"/>
        <v>4.9000000000000004</v>
      </c>
      <c r="AQ212">
        <f>SUM($AU$2:AU212)</f>
        <v>211</v>
      </c>
      <c r="AR212" t="str">
        <f t="shared" si="82"/>
        <v>West Lancashire Borough Council</v>
      </c>
      <c r="AS212">
        <f t="shared" si="75"/>
        <v>4.9000000000000004</v>
      </c>
      <c r="AT212">
        <f t="shared" si="76"/>
        <v>0</v>
      </c>
      <c r="AU212">
        <f t="shared" si="83"/>
        <v>1</v>
      </c>
      <c r="AX212" t="str">
        <f t="shared" si="84"/>
        <v>West Lancashire Borough Council</v>
      </c>
      <c r="AY212">
        <f t="shared" si="85"/>
        <v>4.9000000000000004</v>
      </c>
      <c r="AZ212">
        <f t="shared" si="86"/>
        <v>0</v>
      </c>
      <c r="BB212" t="str">
        <f t="shared" si="87"/>
        <v>West Lancashire Borough Council</v>
      </c>
      <c r="BC212">
        <f t="shared" si="88"/>
        <v>4.9000000000000004</v>
      </c>
      <c r="BD212" s="31">
        <f>IFERROR(BC212-VLOOKUP(BB212,Data_2018!$C$2:$V$394,$AE$1+6,FALSE),"")</f>
        <v>4.3000000000000007</v>
      </c>
      <c r="BE212" s="43" t="str">
        <f t="shared" si="91"/>
        <v>h</v>
      </c>
      <c r="BL212" s="31" t="str">
        <f t="shared" si="92"/>
        <v>West Lancashire Borough Council</v>
      </c>
      <c r="BM212" s="31">
        <f t="shared" si="93"/>
        <v>4.3000000000000007</v>
      </c>
      <c r="BN212" s="31">
        <f t="shared" si="94"/>
        <v>4.3000212000000007</v>
      </c>
      <c r="BO212" s="31">
        <f t="shared" si="95"/>
        <v>1.0899999999999999E-5</v>
      </c>
      <c r="BP212" s="31" t="str">
        <f t="shared" si="96"/>
        <v>Sandwell Metropolitan Borough Council</v>
      </c>
      <c r="BQ212" s="31">
        <f t="shared" si="97"/>
        <v>0</v>
      </c>
      <c r="BR212" s="31">
        <f t="shared" si="98"/>
        <v>0</v>
      </c>
      <c r="BS212" s="31">
        <f t="shared" si="99"/>
        <v>0</v>
      </c>
    </row>
    <row r="213" spans="1:71" ht="14.25" customHeight="1" x14ac:dyDescent="0.25">
      <c r="A213" s="8">
        <f>--((B213+Data_2018!B213)=2)</f>
        <v>1</v>
      </c>
      <c r="B213" s="8">
        <f t="shared" si="89"/>
        <v>1</v>
      </c>
      <c r="C213" t="s">
        <v>418</v>
      </c>
      <c r="D213">
        <v>1</v>
      </c>
      <c r="E213" t="s">
        <v>736</v>
      </c>
      <c r="F213" s="31">
        <f t="shared" si="90"/>
        <v>1</v>
      </c>
      <c r="G213" s="31">
        <v>0</v>
      </c>
      <c r="H213" s="31" t="s">
        <v>34</v>
      </c>
      <c r="I213" s="31">
        <v>2.1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32</v>
      </c>
      <c r="P213" s="31">
        <v>68</v>
      </c>
      <c r="Q213" s="31">
        <v>54</v>
      </c>
      <c r="R213" s="31">
        <v>46</v>
      </c>
      <c r="S213" s="31">
        <v>44</v>
      </c>
      <c r="T213" s="31">
        <v>56</v>
      </c>
      <c r="U213" s="31">
        <v>40</v>
      </c>
      <c r="V213" s="31">
        <v>60</v>
      </c>
      <c r="W213" t="s">
        <v>419</v>
      </c>
      <c r="Y213" t="s">
        <v>22</v>
      </c>
      <c r="Z213" t="s">
        <v>418</v>
      </c>
      <c r="AA213" t="b">
        <v>0</v>
      </c>
      <c r="AK213">
        <f t="shared" si="77"/>
        <v>0</v>
      </c>
      <c r="AL213">
        <f t="shared" si="78"/>
        <v>2.13E-4</v>
      </c>
      <c r="AM213">
        <f t="shared" si="79"/>
        <v>4.8002709999999995</v>
      </c>
      <c r="AN213" t="str">
        <f t="shared" si="80"/>
        <v>Royal Borough Of Kingston-Upon-Thames</v>
      </c>
      <c r="AO213">
        <f t="shared" si="81"/>
        <v>4.8</v>
      </c>
      <c r="AQ213">
        <f>SUM($AU$2:AU213)</f>
        <v>212</v>
      </c>
      <c r="AR213" t="str">
        <f t="shared" si="82"/>
        <v>Royal Borough Of Kingston-Upon-Thames</v>
      </c>
      <c r="AS213">
        <f t="shared" si="75"/>
        <v>4.8</v>
      </c>
      <c r="AT213">
        <f t="shared" si="76"/>
        <v>0</v>
      </c>
      <c r="AU213">
        <f t="shared" si="83"/>
        <v>1</v>
      </c>
      <c r="AX213" t="str">
        <f t="shared" si="84"/>
        <v>Royal Borough Of Kingston-Upon-Thames</v>
      </c>
      <c r="AY213">
        <f t="shared" si="85"/>
        <v>4.8</v>
      </c>
      <c r="AZ213">
        <f t="shared" si="86"/>
        <v>0</v>
      </c>
      <c r="BB213" t="str">
        <f t="shared" si="87"/>
        <v>Royal Borough Of Kingston-Upon-Thames</v>
      </c>
      <c r="BC213">
        <f t="shared" si="88"/>
        <v>4.8</v>
      </c>
      <c r="BD213" s="31">
        <f>IFERROR(BC213-VLOOKUP(BB213,Data_2018!$C$2:$V$394,$AE$1+6,FALSE),"")</f>
        <v>-0.40000000000000036</v>
      </c>
      <c r="BE213" s="43" t="str">
        <f t="shared" si="91"/>
        <v>i</v>
      </c>
      <c r="BL213" s="31" t="str">
        <f t="shared" si="92"/>
        <v>Royal Borough Of Kingston-Upon-Thames</v>
      </c>
      <c r="BM213" s="31">
        <f t="shared" si="93"/>
        <v>-0.40000000000000036</v>
      </c>
      <c r="BN213" s="31">
        <f t="shared" si="94"/>
        <v>-0.39997870000000035</v>
      </c>
      <c r="BO213" s="31">
        <f t="shared" si="95"/>
        <v>7.7999999999999999E-6</v>
      </c>
      <c r="BP213" s="31" t="str">
        <f t="shared" si="96"/>
        <v>Weymouth and Portland Borough Council</v>
      </c>
      <c r="BQ213" s="31">
        <f t="shared" si="97"/>
        <v>0</v>
      </c>
      <c r="BR213" s="31">
        <f t="shared" si="98"/>
        <v>0</v>
      </c>
      <c r="BS213" s="31">
        <f t="shared" si="99"/>
        <v>0</v>
      </c>
    </row>
    <row r="214" spans="1:71" ht="14.25" customHeight="1" x14ac:dyDescent="0.25">
      <c r="A214" s="8">
        <f>--((B214+Data_2018!B214)=2)</f>
        <v>1</v>
      </c>
      <c r="B214" s="8">
        <f t="shared" si="89"/>
        <v>1</v>
      </c>
      <c r="C214" t="s">
        <v>420</v>
      </c>
      <c r="D214">
        <v>1</v>
      </c>
      <c r="E214" t="s">
        <v>736</v>
      </c>
      <c r="F214" s="31">
        <f t="shared" si="90"/>
        <v>1</v>
      </c>
      <c r="G214" s="31">
        <v>0</v>
      </c>
      <c r="H214" s="31" t="s">
        <v>34</v>
      </c>
      <c r="I214" s="31">
        <v>9.1999999999999993</v>
      </c>
      <c r="J214" s="31">
        <v>17.899999999999999</v>
      </c>
      <c r="K214" s="31">
        <v>0</v>
      </c>
      <c r="L214" s="31">
        <v>0</v>
      </c>
      <c r="M214" s="31">
        <v>0</v>
      </c>
      <c r="N214" s="31">
        <v>0</v>
      </c>
      <c r="O214" s="31">
        <v>28</v>
      </c>
      <c r="P214" s="31">
        <v>72</v>
      </c>
      <c r="Q214" s="31">
        <v>40</v>
      </c>
      <c r="R214" s="31">
        <v>60</v>
      </c>
      <c r="S214" s="31">
        <v>52</v>
      </c>
      <c r="T214" s="31">
        <v>48</v>
      </c>
      <c r="U214" s="31">
        <v>48</v>
      </c>
      <c r="V214" s="31">
        <v>52</v>
      </c>
      <c r="W214" t="s">
        <v>421</v>
      </c>
      <c r="Y214" t="s">
        <v>23</v>
      </c>
      <c r="Z214" t="s">
        <v>420</v>
      </c>
      <c r="AA214" t="b">
        <v>0</v>
      </c>
      <c r="AK214">
        <f t="shared" si="77"/>
        <v>17.899999999999999</v>
      </c>
      <c r="AL214">
        <f t="shared" si="78"/>
        <v>17.900213999999998</v>
      </c>
      <c r="AM214">
        <f t="shared" si="79"/>
        <v>4.8001360000000002</v>
      </c>
      <c r="AN214" t="str">
        <f t="shared" si="80"/>
        <v>Greater London Authority</v>
      </c>
      <c r="AO214">
        <f t="shared" si="81"/>
        <v>4.8</v>
      </c>
      <c r="AQ214">
        <f>SUM($AU$2:AU214)</f>
        <v>213</v>
      </c>
      <c r="AR214" t="str">
        <f t="shared" si="82"/>
        <v>Greater London Authority</v>
      </c>
      <c r="AS214">
        <f t="shared" si="75"/>
        <v>4.8</v>
      </c>
      <c r="AT214">
        <f t="shared" si="76"/>
        <v>0</v>
      </c>
      <c r="AU214">
        <f t="shared" si="83"/>
        <v>1</v>
      </c>
      <c r="AX214" t="str">
        <f t="shared" si="84"/>
        <v>Greater London Authority</v>
      </c>
      <c r="AY214">
        <f t="shared" si="85"/>
        <v>4.8</v>
      </c>
      <c r="AZ214">
        <f t="shared" si="86"/>
        <v>0</v>
      </c>
      <c r="BB214" t="str">
        <f t="shared" si="87"/>
        <v>Greater London Authority</v>
      </c>
      <c r="BC214">
        <f t="shared" si="88"/>
        <v>4.8</v>
      </c>
      <c r="BD214" s="31">
        <f>IFERROR(BC214-VLOOKUP(BB214,Data_2018!$C$2:$V$394,$AE$1+6,FALSE),"")</f>
        <v>-1.2999999999999998</v>
      </c>
      <c r="BE214" s="43" t="str">
        <f t="shared" si="91"/>
        <v>i</v>
      </c>
      <c r="BL214" s="31" t="str">
        <f t="shared" si="92"/>
        <v>Greater London Authority</v>
      </c>
      <c r="BM214" s="31">
        <f t="shared" si="93"/>
        <v>-1.2999999999999998</v>
      </c>
      <c r="BN214" s="31">
        <f t="shared" si="94"/>
        <v>-1.2999785999999998</v>
      </c>
      <c r="BO214" s="31">
        <f t="shared" si="95"/>
        <v>-9.9964100000001416E-2</v>
      </c>
      <c r="BP214" s="31" t="str">
        <f t="shared" si="96"/>
        <v>London borough Harrow Council</v>
      </c>
      <c r="BQ214" s="31">
        <f t="shared" si="97"/>
        <v>-0.10000000000000142</v>
      </c>
      <c r="BR214" s="31">
        <f t="shared" si="98"/>
        <v>-0.10000000000000142</v>
      </c>
      <c r="BS214" s="31">
        <f t="shared" si="99"/>
        <v>0</v>
      </c>
    </row>
    <row r="215" spans="1:71" ht="14.25" customHeight="1" x14ac:dyDescent="0.25">
      <c r="A215" s="8">
        <f>--((B215+Data_2018!B215)=2)</f>
        <v>1</v>
      </c>
      <c r="B215" s="8">
        <f t="shared" si="89"/>
        <v>1</v>
      </c>
      <c r="C215" t="s">
        <v>422</v>
      </c>
      <c r="D215">
        <v>1</v>
      </c>
      <c r="E215" t="s">
        <v>736</v>
      </c>
      <c r="F215" s="31">
        <f t="shared" si="90"/>
        <v>1</v>
      </c>
      <c r="G215" s="31">
        <v>0</v>
      </c>
      <c r="H215" s="31" t="s">
        <v>34</v>
      </c>
      <c r="I215" s="31">
        <v>6.3</v>
      </c>
      <c r="J215" s="31">
        <v>11.2</v>
      </c>
      <c r="K215" s="31">
        <v>0</v>
      </c>
      <c r="L215" s="31">
        <v>0</v>
      </c>
      <c r="M215" s="31">
        <v>0</v>
      </c>
      <c r="N215" s="31">
        <v>0</v>
      </c>
      <c r="O215" s="31">
        <v>37.299999999999997</v>
      </c>
      <c r="P215" s="31">
        <v>62.7</v>
      </c>
      <c r="Q215" s="31">
        <v>37.299999999999997</v>
      </c>
      <c r="R215" s="31">
        <v>62.7</v>
      </c>
      <c r="S215" s="31">
        <v>40.5</v>
      </c>
      <c r="T215" s="31">
        <v>59.5</v>
      </c>
      <c r="U215" s="31">
        <v>49.3</v>
      </c>
      <c r="V215" s="31">
        <v>50.7</v>
      </c>
      <c r="Y215" t="s">
        <v>23</v>
      </c>
      <c r="Z215" t="s">
        <v>422</v>
      </c>
      <c r="AA215" t="b">
        <v>0</v>
      </c>
      <c r="AK215">
        <f t="shared" si="77"/>
        <v>11.2</v>
      </c>
      <c r="AL215">
        <f t="shared" si="78"/>
        <v>11.200215</v>
      </c>
      <c r="AM215">
        <f t="shared" si="79"/>
        <v>4.800103</v>
      </c>
      <c r="AN215" t="str">
        <f t="shared" si="80"/>
        <v>Durham County Council</v>
      </c>
      <c r="AO215">
        <f t="shared" si="81"/>
        <v>4.8</v>
      </c>
      <c r="AQ215">
        <f>SUM($AU$2:AU215)</f>
        <v>214</v>
      </c>
      <c r="AR215" t="str">
        <f t="shared" si="82"/>
        <v>Durham County Council</v>
      </c>
      <c r="AS215">
        <f t="shared" si="75"/>
        <v>4.8</v>
      </c>
      <c r="AT215">
        <f t="shared" si="76"/>
        <v>0</v>
      </c>
      <c r="AU215">
        <f t="shared" si="83"/>
        <v>1</v>
      </c>
      <c r="AX215" t="str">
        <f t="shared" si="84"/>
        <v>Durham County Council</v>
      </c>
      <c r="AY215">
        <f t="shared" si="85"/>
        <v>4.8</v>
      </c>
      <c r="AZ215">
        <f t="shared" si="86"/>
        <v>0</v>
      </c>
      <c r="BB215" t="str">
        <f t="shared" si="87"/>
        <v>Durham County Council</v>
      </c>
      <c r="BC215">
        <f t="shared" si="88"/>
        <v>4.8</v>
      </c>
      <c r="BD215" s="31">
        <f>IFERROR(BC215-VLOOKUP(BB215,Data_2018!$C$2:$V$394,$AE$1+6,FALSE),"")</f>
        <v>0.5</v>
      </c>
      <c r="BE215" s="43" t="str">
        <f t="shared" si="91"/>
        <v>h</v>
      </c>
      <c r="BL215" s="31" t="str">
        <f t="shared" si="92"/>
        <v>Durham County Council</v>
      </c>
      <c r="BM215" s="31">
        <f t="shared" si="93"/>
        <v>0.5</v>
      </c>
      <c r="BN215" s="31">
        <f t="shared" si="94"/>
        <v>0.50002150000000001</v>
      </c>
      <c r="BO215" s="31">
        <f t="shared" si="95"/>
        <v>-9.9964799999999646E-2</v>
      </c>
      <c r="BP215" s="31" t="str">
        <f t="shared" si="96"/>
        <v>Scarborough Borough Council</v>
      </c>
      <c r="BQ215" s="31">
        <f t="shared" si="97"/>
        <v>-9.9999999999999645E-2</v>
      </c>
      <c r="BR215" s="31">
        <f t="shared" si="98"/>
        <v>-9.9999999999999645E-2</v>
      </c>
      <c r="BS215" s="31">
        <f t="shared" si="99"/>
        <v>0</v>
      </c>
    </row>
    <row r="216" spans="1:71" ht="14.25" customHeight="1" x14ac:dyDescent="0.25">
      <c r="A216" s="8">
        <f>--((B216+Data_2018!B216)=2)</f>
        <v>1</v>
      </c>
      <c r="B216" s="8">
        <f t="shared" si="89"/>
        <v>1</v>
      </c>
      <c r="C216" t="s">
        <v>423</v>
      </c>
      <c r="D216">
        <v>1</v>
      </c>
      <c r="E216" t="s">
        <v>738</v>
      </c>
      <c r="F216" s="31">
        <f t="shared" si="90"/>
        <v>1</v>
      </c>
      <c r="G216" s="31">
        <v>0</v>
      </c>
      <c r="H216" s="31" t="s">
        <v>34</v>
      </c>
      <c r="I216" s="31">
        <v>6.7</v>
      </c>
      <c r="J216" s="31">
        <v>3.8</v>
      </c>
      <c r="K216" s="31">
        <v>0</v>
      </c>
      <c r="L216" s="31">
        <v>0</v>
      </c>
      <c r="M216" s="31">
        <v>0</v>
      </c>
      <c r="N216" s="31">
        <v>0</v>
      </c>
      <c r="O216" s="31">
        <v>36.1</v>
      </c>
      <c r="P216" s="31">
        <v>63.9</v>
      </c>
      <c r="Q216" s="31">
        <v>19.100000000000001</v>
      </c>
      <c r="R216" s="31">
        <v>80.900000000000006</v>
      </c>
      <c r="S216" s="31">
        <v>30.3</v>
      </c>
      <c r="T216" s="31">
        <v>69.7</v>
      </c>
      <c r="U216" s="31">
        <v>34.5</v>
      </c>
      <c r="V216" s="31">
        <v>65.5</v>
      </c>
      <c r="W216" t="s">
        <v>424</v>
      </c>
      <c r="Y216" t="s">
        <v>25</v>
      </c>
      <c r="Z216" t="s">
        <v>423</v>
      </c>
      <c r="AA216" t="b">
        <v>0</v>
      </c>
      <c r="AK216">
        <f t="shared" si="77"/>
        <v>3.8</v>
      </c>
      <c r="AL216">
        <f t="shared" si="78"/>
        <v>3.8002159999999998</v>
      </c>
      <c r="AM216">
        <f t="shared" si="79"/>
        <v>4.4002370000000006</v>
      </c>
      <c r="AN216" t="str">
        <f t="shared" si="80"/>
        <v>North West Leicestershire District Council</v>
      </c>
      <c r="AO216">
        <f t="shared" si="81"/>
        <v>4.4000000000000004</v>
      </c>
      <c r="AQ216">
        <f>SUM($AU$2:AU216)</f>
        <v>215</v>
      </c>
      <c r="AR216" t="str">
        <f t="shared" si="82"/>
        <v>North West Leicestershire District Council</v>
      </c>
      <c r="AS216">
        <f t="shared" si="75"/>
        <v>4.4000000000000004</v>
      </c>
      <c r="AT216">
        <f t="shared" si="76"/>
        <v>0</v>
      </c>
      <c r="AU216">
        <f t="shared" si="83"/>
        <v>1</v>
      </c>
      <c r="AX216" t="str">
        <f t="shared" si="84"/>
        <v>North West Leicestershire District Council</v>
      </c>
      <c r="AY216">
        <f t="shared" si="85"/>
        <v>4.4000000000000004</v>
      </c>
      <c r="AZ216">
        <f t="shared" si="86"/>
        <v>0</v>
      </c>
      <c r="BB216" t="str">
        <f t="shared" si="87"/>
        <v>North West Leicestershire District Council</v>
      </c>
      <c r="BC216">
        <f t="shared" si="88"/>
        <v>4.4000000000000004</v>
      </c>
      <c r="BD216" s="31">
        <f>IFERROR(BC216-VLOOKUP(BB216,Data_2018!$C$2:$V$394,$AE$1+6,FALSE),"")</f>
        <v>-6.6</v>
      </c>
      <c r="BE216" s="43" t="str">
        <f t="shared" si="91"/>
        <v>i</v>
      </c>
      <c r="BL216" s="31" t="str">
        <f t="shared" si="92"/>
        <v>North West Leicestershire District Council</v>
      </c>
      <c r="BM216" s="31">
        <f t="shared" si="93"/>
        <v>-6.6</v>
      </c>
      <c r="BN216" s="31">
        <f t="shared" si="94"/>
        <v>-6.5999783999999995</v>
      </c>
      <c r="BO216" s="31">
        <f t="shared" si="95"/>
        <v>-9.9969999999999976E-2</v>
      </c>
      <c r="BP216" s="31" t="str">
        <f t="shared" si="96"/>
        <v>Bath and North East Somerset Council</v>
      </c>
      <c r="BQ216" s="31">
        <f t="shared" si="97"/>
        <v>-9.9999999999999978E-2</v>
      </c>
      <c r="BR216" s="31">
        <f t="shared" si="98"/>
        <v>-9.9999999999999978E-2</v>
      </c>
      <c r="BS216" s="31">
        <f t="shared" si="99"/>
        <v>0</v>
      </c>
    </row>
    <row r="217" spans="1:71" ht="14.25" customHeight="1" x14ac:dyDescent="0.25">
      <c r="A217" s="8">
        <f>--((B217+Data_2018!B217)=2)</f>
        <v>1</v>
      </c>
      <c r="B217" s="8">
        <f t="shared" si="89"/>
        <v>1</v>
      </c>
      <c r="C217" t="s">
        <v>425</v>
      </c>
      <c r="D217">
        <v>1</v>
      </c>
      <c r="E217" t="s">
        <v>738</v>
      </c>
      <c r="F217" s="31">
        <f t="shared" si="90"/>
        <v>1</v>
      </c>
      <c r="G217" s="31">
        <v>0</v>
      </c>
      <c r="H217" s="31" t="s">
        <v>34</v>
      </c>
      <c r="I217" s="31">
        <v>11</v>
      </c>
      <c r="J217" s="31">
        <v>10</v>
      </c>
      <c r="K217" s="31">
        <v>0</v>
      </c>
      <c r="L217" s="31">
        <v>0</v>
      </c>
      <c r="M217" s="31">
        <v>0</v>
      </c>
      <c r="N217" s="31">
        <v>0</v>
      </c>
      <c r="O217" s="31">
        <v>17.7</v>
      </c>
      <c r="P217" s="31">
        <v>82.3</v>
      </c>
      <c r="Q217" s="31">
        <v>19.100000000000001</v>
      </c>
      <c r="R217" s="31">
        <v>80.900000000000006</v>
      </c>
      <c r="S217" s="31">
        <v>21.7</v>
      </c>
      <c r="T217" s="31">
        <v>78.3</v>
      </c>
      <c r="U217" s="31">
        <v>30.1</v>
      </c>
      <c r="V217" s="31">
        <v>69.900000000000006</v>
      </c>
      <c r="Y217" t="s">
        <v>25</v>
      </c>
      <c r="Z217" t="s">
        <v>425</v>
      </c>
      <c r="AA217" t="b">
        <v>0</v>
      </c>
      <c r="AK217">
        <f t="shared" si="77"/>
        <v>10</v>
      </c>
      <c r="AL217">
        <f t="shared" si="78"/>
        <v>10.000216999999999</v>
      </c>
      <c r="AM217">
        <f t="shared" si="79"/>
        <v>4.2003409999999999</v>
      </c>
      <c r="AN217" t="str">
        <f t="shared" si="80"/>
        <v>Telford &amp; Wrekin Council</v>
      </c>
      <c r="AO217">
        <f t="shared" si="81"/>
        <v>4.2</v>
      </c>
      <c r="AQ217">
        <f>SUM($AU$2:AU217)</f>
        <v>216</v>
      </c>
      <c r="AR217" t="str">
        <f t="shared" si="82"/>
        <v>Telford &amp; Wrekin Council</v>
      </c>
      <c r="AS217">
        <f t="shared" si="75"/>
        <v>4.2</v>
      </c>
      <c r="AT217">
        <f t="shared" si="76"/>
        <v>0</v>
      </c>
      <c r="AU217">
        <f t="shared" si="83"/>
        <v>1</v>
      </c>
      <c r="AX217" t="str">
        <f t="shared" si="84"/>
        <v>Telford &amp; Wrekin Council</v>
      </c>
      <c r="AY217">
        <f t="shared" si="85"/>
        <v>4.2</v>
      </c>
      <c r="AZ217">
        <f t="shared" si="86"/>
        <v>0</v>
      </c>
      <c r="BB217" t="str">
        <f t="shared" si="87"/>
        <v>Telford &amp; Wrekin Council</v>
      </c>
      <c r="BC217">
        <f t="shared" si="88"/>
        <v>4.2</v>
      </c>
      <c r="BD217" s="31">
        <f>IFERROR(BC217-VLOOKUP(BB217,Data_2018!$C$2:$V$394,$AE$1+6,FALSE),"")</f>
        <v>-1</v>
      </c>
      <c r="BE217" s="43" t="str">
        <f t="shared" si="91"/>
        <v>i</v>
      </c>
      <c r="BL217" s="31" t="str">
        <f t="shared" si="92"/>
        <v>Telford &amp; Wrekin Council</v>
      </c>
      <c r="BM217" s="31">
        <f t="shared" si="93"/>
        <v>-1</v>
      </c>
      <c r="BN217" s="31">
        <f t="shared" si="94"/>
        <v>-0.99997829999999999</v>
      </c>
      <c r="BO217" s="31">
        <f t="shared" si="95"/>
        <v>-9.9977799999999645E-2</v>
      </c>
      <c r="BP217" s="31" t="str">
        <f t="shared" si="96"/>
        <v>London Borough of Hammersmith &amp; Fulham</v>
      </c>
      <c r="BQ217" s="31">
        <f t="shared" si="97"/>
        <v>-9.9999999999999645E-2</v>
      </c>
      <c r="BR217" s="31">
        <f t="shared" si="98"/>
        <v>-9.9999999999999645E-2</v>
      </c>
      <c r="BS217" s="31">
        <f t="shared" si="99"/>
        <v>0</v>
      </c>
    </row>
    <row r="218" spans="1:71" ht="14.25" customHeight="1" x14ac:dyDescent="0.25">
      <c r="A218" s="8">
        <f>--((B218+Data_2018!B218)=2)</f>
        <v>1</v>
      </c>
      <c r="B218" s="8">
        <f t="shared" si="89"/>
        <v>1</v>
      </c>
      <c r="C218" t="s">
        <v>426</v>
      </c>
      <c r="D218">
        <v>1</v>
      </c>
      <c r="E218" t="s">
        <v>736</v>
      </c>
      <c r="F218" s="31">
        <f t="shared" si="90"/>
        <v>1</v>
      </c>
      <c r="G218" s="31">
        <v>0</v>
      </c>
      <c r="H218" s="31" t="s">
        <v>34</v>
      </c>
      <c r="I218" s="31">
        <v>10.6</v>
      </c>
      <c r="J218" s="31">
        <v>6.8</v>
      </c>
      <c r="K218" s="31">
        <v>10.3</v>
      </c>
      <c r="L218" s="31">
        <v>0</v>
      </c>
      <c r="M218" s="31">
        <v>2.9</v>
      </c>
      <c r="N218" s="31">
        <v>3.9</v>
      </c>
      <c r="O218" s="31">
        <v>45.6</v>
      </c>
      <c r="P218" s="31">
        <v>54.4</v>
      </c>
      <c r="Q218" s="31">
        <v>34.200000000000003</v>
      </c>
      <c r="R218" s="31">
        <v>65.8</v>
      </c>
      <c r="S218" s="31">
        <v>38</v>
      </c>
      <c r="T218" s="31">
        <v>62</v>
      </c>
      <c r="U218" s="31">
        <v>57</v>
      </c>
      <c r="V218" s="31">
        <v>43</v>
      </c>
      <c r="W218" t="s">
        <v>427</v>
      </c>
      <c r="Y218" t="s">
        <v>23</v>
      </c>
      <c r="Z218" t="s">
        <v>426</v>
      </c>
      <c r="AA218" t="b">
        <v>0</v>
      </c>
      <c r="AK218">
        <f t="shared" si="77"/>
        <v>6.8</v>
      </c>
      <c r="AL218">
        <f t="shared" si="78"/>
        <v>6.8002180000000001</v>
      </c>
      <c r="AM218">
        <f t="shared" si="79"/>
        <v>4.0000720000000003</v>
      </c>
      <c r="AN218" t="str">
        <f t="shared" si="80"/>
        <v>Cleveland Fire Brigade</v>
      </c>
      <c r="AO218">
        <f t="shared" si="81"/>
        <v>4</v>
      </c>
      <c r="AQ218">
        <f>SUM($AU$2:AU218)</f>
        <v>217</v>
      </c>
      <c r="AR218" t="str">
        <f t="shared" si="82"/>
        <v>Cleveland Fire Brigade</v>
      </c>
      <c r="AS218">
        <f t="shared" si="75"/>
        <v>4</v>
      </c>
      <c r="AT218">
        <f t="shared" si="76"/>
        <v>0</v>
      </c>
      <c r="AU218">
        <f t="shared" si="83"/>
        <v>1</v>
      </c>
      <c r="AX218" t="str">
        <f t="shared" si="84"/>
        <v>Cleveland Fire Brigade</v>
      </c>
      <c r="AY218">
        <f t="shared" si="85"/>
        <v>4</v>
      </c>
      <c r="AZ218">
        <f t="shared" si="86"/>
        <v>0</v>
      </c>
      <c r="BB218" t="str">
        <f t="shared" si="87"/>
        <v>Cleveland Fire Brigade</v>
      </c>
      <c r="BC218">
        <f t="shared" si="88"/>
        <v>4</v>
      </c>
      <c r="BD218" s="31">
        <f>IFERROR(BC218-VLOOKUP(BB218,Data_2018!$C$2:$V$394,$AE$1+6,FALSE),"")</f>
        <v>1</v>
      </c>
      <c r="BE218" s="43" t="str">
        <f t="shared" si="91"/>
        <v>h</v>
      </c>
      <c r="BL218" s="31" t="str">
        <f t="shared" si="92"/>
        <v>Cleveland Fire Brigade</v>
      </c>
      <c r="BM218" s="31">
        <f t="shared" si="93"/>
        <v>1</v>
      </c>
      <c r="BN218" s="31">
        <f t="shared" si="94"/>
        <v>1.0000218000000001</v>
      </c>
      <c r="BO218" s="31">
        <f t="shared" si="95"/>
        <v>-9.9981500000000528E-2</v>
      </c>
      <c r="BP218" s="31" t="str">
        <f t="shared" si="96"/>
        <v>East Sussex Council</v>
      </c>
      <c r="BQ218" s="31">
        <f t="shared" si="97"/>
        <v>-0.10000000000000053</v>
      </c>
      <c r="BR218" s="31">
        <f t="shared" si="98"/>
        <v>-0.10000000000000053</v>
      </c>
      <c r="BS218" s="31">
        <f t="shared" si="99"/>
        <v>0</v>
      </c>
    </row>
    <row r="219" spans="1:71" ht="14.25" customHeight="1" x14ac:dyDescent="0.25">
      <c r="A219" s="8">
        <f>--((B219+Data_2018!B219)=2)</f>
        <v>1</v>
      </c>
      <c r="B219" s="8">
        <f t="shared" si="89"/>
        <v>1</v>
      </c>
      <c r="C219" t="s">
        <v>428</v>
      </c>
      <c r="D219">
        <v>1</v>
      </c>
      <c r="E219" t="s">
        <v>736</v>
      </c>
      <c r="F219" s="31">
        <f t="shared" si="90"/>
        <v>1</v>
      </c>
      <c r="G219" s="31">
        <v>0</v>
      </c>
      <c r="H219" s="31">
        <v>1</v>
      </c>
      <c r="I219" s="31">
        <v>5</v>
      </c>
      <c r="J219" s="31">
        <v>-6</v>
      </c>
      <c r="K219" s="31">
        <v>0</v>
      </c>
      <c r="L219" s="31">
        <v>0</v>
      </c>
      <c r="M219" s="31">
        <v>0</v>
      </c>
      <c r="N219" s="31">
        <v>0</v>
      </c>
      <c r="O219" s="31">
        <v>46</v>
      </c>
      <c r="P219" s="31">
        <v>54</v>
      </c>
      <c r="Q219" s="31">
        <v>40.6</v>
      </c>
      <c r="R219" s="31">
        <v>59.4</v>
      </c>
      <c r="S219" s="31">
        <v>27.6</v>
      </c>
      <c r="T219" s="31">
        <v>72.400000000000006</v>
      </c>
      <c r="U219" s="31">
        <v>45</v>
      </c>
      <c r="V219" s="31">
        <v>55</v>
      </c>
      <c r="W219" t="s">
        <v>430</v>
      </c>
      <c r="Y219" t="s">
        <v>25</v>
      </c>
      <c r="Z219" t="s">
        <v>428</v>
      </c>
      <c r="AA219" t="b">
        <v>0</v>
      </c>
      <c r="AK219">
        <f t="shared" si="77"/>
        <v>-6</v>
      </c>
      <c r="AL219">
        <f t="shared" si="78"/>
        <v>-5.9997809999999996</v>
      </c>
      <c r="AM219">
        <f t="shared" si="79"/>
        <v>3.9002089999999998</v>
      </c>
      <c r="AN219" t="str">
        <f t="shared" si="80"/>
        <v>Merseyside Fire and Rescue Service</v>
      </c>
      <c r="AO219">
        <f t="shared" si="81"/>
        <v>3.9</v>
      </c>
      <c r="AQ219">
        <f>SUM($AU$2:AU219)</f>
        <v>218</v>
      </c>
      <c r="AR219" t="str">
        <f t="shared" si="82"/>
        <v>Merseyside Fire and Rescue Service</v>
      </c>
      <c r="AS219">
        <f t="shared" si="75"/>
        <v>3.9</v>
      </c>
      <c r="AT219">
        <f t="shared" si="76"/>
        <v>0</v>
      </c>
      <c r="AU219">
        <f t="shared" si="83"/>
        <v>1</v>
      </c>
      <c r="AX219" t="str">
        <f t="shared" si="84"/>
        <v>Merseyside Fire and Rescue Service</v>
      </c>
      <c r="AY219">
        <f t="shared" si="85"/>
        <v>3.9</v>
      </c>
      <c r="AZ219">
        <f t="shared" si="86"/>
        <v>0</v>
      </c>
      <c r="BB219" t="str">
        <f t="shared" si="87"/>
        <v>Merseyside Fire and Rescue Service</v>
      </c>
      <c r="BC219">
        <f t="shared" si="88"/>
        <v>3.9</v>
      </c>
      <c r="BD219" s="31">
        <f>IFERROR(BC219-VLOOKUP(BB219,Data_2018!$C$2:$V$394,$AE$1+6,FALSE),"")</f>
        <v>1.6</v>
      </c>
      <c r="BE219" s="43" t="str">
        <f t="shared" si="91"/>
        <v>h</v>
      </c>
      <c r="BL219" s="31" t="str">
        <f t="shared" si="92"/>
        <v>Merseyside Fire and Rescue Service</v>
      </c>
      <c r="BM219" s="31">
        <f t="shared" si="93"/>
        <v>1.6</v>
      </c>
      <c r="BN219" s="31">
        <f t="shared" si="94"/>
        <v>1.6000219</v>
      </c>
      <c r="BO219" s="31">
        <f t="shared" si="95"/>
        <v>-9.998500000000142E-2</v>
      </c>
      <c r="BP219" s="31" t="str">
        <f t="shared" si="96"/>
        <v>West Sussex County Council</v>
      </c>
      <c r="BQ219" s="31">
        <f t="shared" si="97"/>
        <v>-0.10000000000000142</v>
      </c>
      <c r="BR219" s="31">
        <f t="shared" si="98"/>
        <v>-0.10000000000000142</v>
      </c>
      <c r="BS219" s="31">
        <f t="shared" si="99"/>
        <v>0</v>
      </c>
    </row>
    <row r="220" spans="1:71" ht="14.25" customHeight="1" x14ac:dyDescent="0.25">
      <c r="A220" s="8">
        <f>--((B220+Data_2018!B220)=2)</f>
        <v>1</v>
      </c>
      <c r="B220" s="8">
        <f t="shared" si="89"/>
        <v>1</v>
      </c>
      <c r="C220" t="s">
        <v>431</v>
      </c>
      <c r="D220">
        <v>1</v>
      </c>
      <c r="E220" t="s">
        <v>736</v>
      </c>
      <c r="F220" s="31">
        <f t="shared" si="90"/>
        <v>1</v>
      </c>
      <c r="G220" s="31">
        <v>0</v>
      </c>
      <c r="H220" s="31" t="s">
        <v>34</v>
      </c>
      <c r="I220" s="31">
        <v>2.1</v>
      </c>
      <c r="J220" s="31">
        <v>-5.6</v>
      </c>
      <c r="K220" s="31">
        <v>0</v>
      </c>
      <c r="L220" s="31">
        <v>0</v>
      </c>
      <c r="M220" s="31">
        <v>0</v>
      </c>
      <c r="N220" s="31">
        <v>0</v>
      </c>
      <c r="O220" s="31">
        <v>60</v>
      </c>
      <c r="P220" s="31">
        <v>40</v>
      </c>
      <c r="Q220" s="31">
        <v>46</v>
      </c>
      <c r="R220" s="31">
        <v>54</v>
      </c>
      <c r="S220" s="31">
        <v>36</v>
      </c>
      <c r="T220" s="31">
        <v>64</v>
      </c>
      <c r="U220" s="31">
        <v>53</v>
      </c>
      <c r="V220" s="31">
        <v>47</v>
      </c>
      <c r="W220" t="s">
        <v>432</v>
      </c>
      <c r="Y220" t="s">
        <v>23</v>
      </c>
      <c r="Z220" t="s">
        <v>431</v>
      </c>
      <c r="AA220" t="b">
        <v>0</v>
      </c>
      <c r="AK220">
        <f t="shared" si="77"/>
        <v>-5.6</v>
      </c>
      <c r="AL220">
        <f t="shared" si="78"/>
        <v>-5.59978</v>
      </c>
      <c r="AM220">
        <f t="shared" si="79"/>
        <v>3.9001699999999997</v>
      </c>
      <c r="AN220" t="str">
        <f t="shared" si="80"/>
        <v>Kingston upon Hull City Council</v>
      </c>
      <c r="AO220">
        <f t="shared" si="81"/>
        <v>3.9</v>
      </c>
      <c r="AQ220">
        <f>SUM($AU$2:AU220)</f>
        <v>219</v>
      </c>
      <c r="AR220" t="str">
        <f t="shared" si="82"/>
        <v>Kingston upon Hull City Council</v>
      </c>
      <c r="AS220">
        <f t="shared" si="75"/>
        <v>3.9</v>
      </c>
      <c r="AT220">
        <f t="shared" si="76"/>
        <v>0</v>
      </c>
      <c r="AU220">
        <f t="shared" si="83"/>
        <v>1</v>
      </c>
      <c r="AX220" t="str">
        <f t="shared" si="84"/>
        <v>Kingston upon Hull City Council</v>
      </c>
      <c r="AY220">
        <f t="shared" si="85"/>
        <v>3.9</v>
      </c>
      <c r="AZ220">
        <f t="shared" si="86"/>
        <v>0</v>
      </c>
      <c r="BB220" t="str">
        <f t="shared" si="87"/>
        <v>Kingston upon Hull City Council</v>
      </c>
      <c r="BC220">
        <f t="shared" si="88"/>
        <v>3.9</v>
      </c>
      <c r="BD220" s="31">
        <f>IFERROR(BC220-VLOOKUP(BB220,Data_2018!$C$2:$V$394,$AE$1+6,FALSE),"")</f>
        <v>-0.50000000000000044</v>
      </c>
      <c r="BE220" s="43" t="str">
        <f t="shared" si="91"/>
        <v>i</v>
      </c>
      <c r="BL220" s="31" t="str">
        <f t="shared" si="92"/>
        <v>Kingston upon Hull City Council</v>
      </c>
      <c r="BM220" s="31">
        <f t="shared" si="93"/>
        <v>-0.50000000000000044</v>
      </c>
      <c r="BN220" s="31">
        <f t="shared" si="94"/>
        <v>-0.49997800000000042</v>
      </c>
      <c r="BO220" s="31">
        <f t="shared" si="95"/>
        <v>-9.9994699999997869E-2</v>
      </c>
      <c r="BP220" s="31" t="str">
        <f t="shared" si="96"/>
        <v>Central Bedfordshire Council</v>
      </c>
      <c r="BQ220" s="31">
        <f t="shared" si="97"/>
        <v>-9.9999999999997868E-2</v>
      </c>
      <c r="BR220" s="31">
        <f t="shared" si="98"/>
        <v>-9.9999999999997868E-2</v>
      </c>
      <c r="BS220" s="31">
        <f t="shared" si="99"/>
        <v>0</v>
      </c>
    </row>
    <row r="221" spans="1:71" ht="14.25" customHeight="1" x14ac:dyDescent="0.25">
      <c r="A221" s="8">
        <f>--((B221+Data_2018!B221)=2)</f>
        <v>1</v>
      </c>
      <c r="B221" s="8">
        <f t="shared" si="89"/>
        <v>1</v>
      </c>
      <c r="C221" t="s">
        <v>433</v>
      </c>
      <c r="D221">
        <v>1</v>
      </c>
      <c r="E221" t="s">
        <v>737</v>
      </c>
      <c r="F221" s="31">
        <f t="shared" si="90"/>
        <v>1</v>
      </c>
      <c r="G221" s="31">
        <v>0</v>
      </c>
      <c r="H221" s="31" t="s">
        <v>34</v>
      </c>
      <c r="I221" s="31">
        <v>4.5999999999999996</v>
      </c>
      <c r="J221" s="31">
        <v>6</v>
      </c>
      <c r="K221" s="31">
        <v>0</v>
      </c>
      <c r="L221" s="31">
        <v>0</v>
      </c>
      <c r="M221" s="31">
        <v>0</v>
      </c>
      <c r="N221" s="31">
        <v>0</v>
      </c>
      <c r="O221" s="31">
        <v>29</v>
      </c>
      <c r="P221" s="31">
        <v>71</v>
      </c>
      <c r="Q221" s="31">
        <v>47.1</v>
      </c>
      <c r="R221" s="31">
        <v>52.9</v>
      </c>
      <c r="S221" s="31">
        <v>52.2</v>
      </c>
      <c r="T221" s="31">
        <v>47.8</v>
      </c>
      <c r="U221" s="31">
        <v>45</v>
      </c>
      <c r="V221" s="31">
        <v>55</v>
      </c>
      <c r="Y221" t="s">
        <v>24</v>
      </c>
      <c r="Z221" t="s">
        <v>433</v>
      </c>
      <c r="AA221" t="b">
        <v>0</v>
      </c>
      <c r="AK221">
        <f t="shared" si="77"/>
        <v>6</v>
      </c>
      <c r="AL221">
        <f t="shared" si="78"/>
        <v>6.0002209999999998</v>
      </c>
      <c r="AM221">
        <f t="shared" si="79"/>
        <v>3.8002159999999998</v>
      </c>
      <c r="AN221" t="str">
        <f t="shared" si="80"/>
        <v>Middlesbrough Council</v>
      </c>
      <c r="AO221">
        <f t="shared" si="81"/>
        <v>3.8</v>
      </c>
      <c r="AQ221">
        <f>SUM($AU$2:AU221)</f>
        <v>220</v>
      </c>
      <c r="AR221" t="str">
        <f t="shared" si="82"/>
        <v>Middlesbrough Council</v>
      </c>
      <c r="AS221">
        <f t="shared" si="75"/>
        <v>3.8</v>
      </c>
      <c r="AT221">
        <f t="shared" si="76"/>
        <v>0</v>
      </c>
      <c r="AU221">
        <f t="shared" si="83"/>
        <v>1</v>
      </c>
      <c r="AX221" t="str">
        <f t="shared" si="84"/>
        <v>Middlesbrough Council</v>
      </c>
      <c r="AY221">
        <f t="shared" si="85"/>
        <v>3.8</v>
      </c>
      <c r="AZ221">
        <f t="shared" si="86"/>
        <v>0</v>
      </c>
      <c r="BB221" t="str">
        <f t="shared" si="87"/>
        <v>Middlesbrough Council</v>
      </c>
      <c r="BC221">
        <f t="shared" si="88"/>
        <v>3.8</v>
      </c>
      <c r="BD221" s="31">
        <f>IFERROR(BC221-VLOOKUP(BB221,Data_2018!$C$2:$V$394,$AE$1+6,FALSE),"")</f>
        <v>-8.8000000000000007</v>
      </c>
      <c r="BE221" s="43" t="str">
        <f t="shared" si="91"/>
        <v>i</v>
      </c>
      <c r="BL221" s="31" t="str">
        <f t="shared" si="92"/>
        <v>Middlesbrough Council</v>
      </c>
      <c r="BM221" s="31">
        <f t="shared" si="93"/>
        <v>-8.8000000000000007</v>
      </c>
      <c r="BN221" s="31">
        <f t="shared" si="94"/>
        <v>-8.7999779</v>
      </c>
      <c r="BO221" s="31">
        <f t="shared" si="95"/>
        <v>-0.19996730000000018</v>
      </c>
      <c r="BP221" s="31" t="str">
        <f t="shared" si="96"/>
        <v>Blackpool Council</v>
      </c>
      <c r="BQ221" s="31">
        <f t="shared" si="97"/>
        <v>-0.20000000000000018</v>
      </c>
      <c r="BR221" s="31">
        <f t="shared" si="98"/>
        <v>-0.20000000000000018</v>
      </c>
      <c r="BS221" s="31">
        <f t="shared" si="99"/>
        <v>0</v>
      </c>
    </row>
    <row r="222" spans="1:71" ht="14.25" customHeight="1" x14ac:dyDescent="0.25">
      <c r="A222" s="8">
        <f>--((B222+Data_2018!B222)=2)</f>
        <v>1</v>
      </c>
      <c r="B222" s="8">
        <f t="shared" si="89"/>
        <v>1</v>
      </c>
      <c r="C222" t="s">
        <v>434</v>
      </c>
      <c r="E222" t="s">
        <v>736</v>
      </c>
      <c r="F222" s="31">
        <f t="shared" si="90"/>
        <v>1</v>
      </c>
      <c r="G222" s="31">
        <v>0</v>
      </c>
      <c r="H222" s="31" t="s">
        <v>34</v>
      </c>
      <c r="I222" s="31">
        <v>5.5</v>
      </c>
      <c r="J222" s="31">
        <v>2.2000000000000002</v>
      </c>
      <c r="K222" s="31">
        <v>0</v>
      </c>
      <c r="L222" s="31">
        <v>0</v>
      </c>
      <c r="M222" s="31">
        <v>0</v>
      </c>
      <c r="N222" s="31">
        <v>0</v>
      </c>
      <c r="O222" s="31">
        <v>56.7</v>
      </c>
      <c r="P222" s="31">
        <v>43.3</v>
      </c>
      <c r="Q222" s="31">
        <v>46.5</v>
      </c>
      <c r="R222" s="31">
        <v>53.5</v>
      </c>
      <c r="S222" s="31">
        <v>64.599999999999994</v>
      </c>
      <c r="T222" s="31">
        <v>35.4</v>
      </c>
      <c r="U222" s="31">
        <v>57.8</v>
      </c>
      <c r="V222" s="31">
        <v>42.2</v>
      </c>
      <c r="Y222" t="s">
        <v>22</v>
      </c>
      <c r="Z222" t="s">
        <v>434</v>
      </c>
      <c r="AA222" t="b">
        <v>0</v>
      </c>
      <c r="AK222">
        <f t="shared" si="77"/>
        <v>2.2000000000000002</v>
      </c>
      <c r="AL222">
        <f t="shared" si="78"/>
        <v>2.2002220000000001</v>
      </c>
      <c r="AM222">
        <f t="shared" si="79"/>
        <v>3.7001930000000001</v>
      </c>
      <c r="AN222" t="str">
        <f t="shared" si="80"/>
        <v>London Borough of Hammersmith &amp; Fulham</v>
      </c>
      <c r="AO222">
        <f t="shared" si="81"/>
        <v>3.7</v>
      </c>
      <c r="AQ222">
        <f>SUM($AU$2:AU222)</f>
        <v>221</v>
      </c>
      <c r="AR222" t="str">
        <f t="shared" si="82"/>
        <v>London Borough of Hammersmith &amp; Fulham</v>
      </c>
      <c r="AS222">
        <f t="shared" si="75"/>
        <v>3.7</v>
      </c>
      <c r="AT222">
        <f t="shared" si="76"/>
        <v>0</v>
      </c>
      <c r="AU222">
        <f t="shared" si="83"/>
        <v>1</v>
      </c>
      <c r="AX222" t="str">
        <f t="shared" si="84"/>
        <v>London Borough of Hammersmith &amp; Fulham</v>
      </c>
      <c r="AY222">
        <f t="shared" si="85"/>
        <v>3.7</v>
      </c>
      <c r="AZ222">
        <f t="shared" si="86"/>
        <v>0</v>
      </c>
      <c r="BB222" t="str">
        <f t="shared" si="87"/>
        <v>London Borough of Hammersmith &amp; Fulham</v>
      </c>
      <c r="BC222">
        <f t="shared" si="88"/>
        <v>3.7</v>
      </c>
      <c r="BD222" s="31">
        <f>IFERROR(BC222-VLOOKUP(BB222,Data_2018!$C$2:$V$394,$AE$1+6,FALSE),"")</f>
        <v>-9.9999999999999645E-2</v>
      </c>
      <c r="BE222" s="43" t="str">
        <f t="shared" si="91"/>
        <v>i</v>
      </c>
      <c r="BL222" s="31" t="str">
        <f t="shared" si="92"/>
        <v>London Borough of Hammersmith &amp; Fulham</v>
      </c>
      <c r="BM222" s="31">
        <f t="shared" si="93"/>
        <v>-9.9999999999999645E-2</v>
      </c>
      <c r="BN222" s="31">
        <f t="shared" si="94"/>
        <v>-9.9977799999999645E-2</v>
      </c>
      <c r="BO222" s="31">
        <f t="shared" si="95"/>
        <v>-0.19997369999999995</v>
      </c>
      <c r="BP222" s="31" t="str">
        <f t="shared" si="96"/>
        <v>South Ribble Borough Council</v>
      </c>
      <c r="BQ222" s="31">
        <f t="shared" si="97"/>
        <v>-0.19999999999999996</v>
      </c>
      <c r="BR222" s="31">
        <f t="shared" si="98"/>
        <v>-0.19999999999999996</v>
      </c>
      <c r="BS222" s="31">
        <f t="shared" si="99"/>
        <v>0</v>
      </c>
    </row>
    <row r="223" spans="1:71" ht="14.25" customHeight="1" x14ac:dyDescent="0.25">
      <c r="A223" s="8">
        <f>--((B223+Data_2018!B223)=2)</f>
        <v>1</v>
      </c>
      <c r="B223" s="8">
        <f t="shared" si="89"/>
        <v>1</v>
      </c>
      <c r="C223" t="s">
        <v>435</v>
      </c>
      <c r="D223">
        <v>1</v>
      </c>
      <c r="E223" t="s">
        <v>798</v>
      </c>
      <c r="F223" s="31">
        <f t="shared" si="90"/>
        <v>1</v>
      </c>
      <c r="G223" s="31">
        <v>0</v>
      </c>
      <c r="H223" s="31" t="s">
        <v>34</v>
      </c>
      <c r="I223" s="31">
        <v>5.8</v>
      </c>
      <c r="J223" s="31">
        <v>8.1</v>
      </c>
      <c r="K223" s="31">
        <v>-17.2</v>
      </c>
      <c r="L223" s="31">
        <v>-10.1</v>
      </c>
      <c r="M223" s="31">
        <v>15.9</v>
      </c>
      <c r="N223" s="31">
        <v>17.8</v>
      </c>
      <c r="O223" s="31">
        <v>21</v>
      </c>
      <c r="P223" s="31">
        <v>79</v>
      </c>
      <c r="Q223" s="31">
        <v>45</v>
      </c>
      <c r="R223" s="31">
        <v>55</v>
      </c>
      <c r="S223" s="31">
        <v>39</v>
      </c>
      <c r="T223" s="31">
        <v>61</v>
      </c>
      <c r="U223" s="31">
        <v>38</v>
      </c>
      <c r="V223" s="31">
        <v>62</v>
      </c>
      <c r="Y223" t="s">
        <v>25</v>
      </c>
      <c r="Z223" t="s">
        <v>435</v>
      </c>
      <c r="AA223" t="b">
        <v>0</v>
      </c>
      <c r="AK223">
        <f t="shared" si="77"/>
        <v>8.1</v>
      </c>
      <c r="AL223">
        <f t="shared" si="78"/>
        <v>8.1002229999999997</v>
      </c>
      <c r="AM223">
        <f t="shared" si="79"/>
        <v>3.600257</v>
      </c>
      <c r="AN223" t="str">
        <f t="shared" si="80"/>
        <v>Peterborough City Council</v>
      </c>
      <c r="AO223">
        <f t="shared" si="81"/>
        <v>3.6</v>
      </c>
      <c r="AQ223">
        <f>SUM($AU$2:AU223)</f>
        <v>222</v>
      </c>
      <c r="AR223" t="str">
        <f t="shared" si="82"/>
        <v>Peterborough City Council</v>
      </c>
      <c r="AS223">
        <f t="shared" si="75"/>
        <v>3.6</v>
      </c>
      <c r="AT223">
        <f t="shared" si="76"/>
        <v>0</v>
      </c>
      <c r="AU223">
        <f t="shared" si="83"/>
        <v>1</v>
      </c>
      <c r="AX223" t="str">
        <f t="shared" si="84"/>
        <v>Peterborough City Council</v>
      </c>
      <c r="AY223">
        <f t="shared" si="85"/>
        <v>3.6</v>
      </c>
      <c r="AZ223">
        <f t="shared" si="86"/>
        <v>0</v>
      </c>
      <c r="BB223" t="str">
        <f t="shared" si="87"/>
        <v>Peterborough City Council</v>
      </c>
      <c r="BC223">
        <f t="shared" si="88"/>
        <v>3.6</v>
      </c>
      <c r="BD223" s="31">
        <f>IFERROR(BC223-VLOOKUP(BB223,Data_2018!$C$2:$V$394,$AE$1+6,FALSE),"")</f>
        <v>-1.1000000000000001</v>
      </c>
      <c r="BE223" s="43" t="str">
        <f t="shared" si="91"/>
        <v>i</v>
      </c>
      <c r="BL223" s="31" t="str">
        <f t="shared" si="92"/>
        <v>Peterborough City Council</v>
      </c>
      <c r="BM223" s="31">
        <f t="shared" si="93"/>
        <v>-1.1000000000000001</v>
      </c>
      <c r="BN223" s="31">
        <f t="shared" si="94"/>
        <v>-1.0999777000000002</v>
      </c>
      <c r="BO223" s="31">
        <f t="shared" si="95"/>
        <v>-0.19997610000000018</v>
      </c>
      <c r="BP223" s="31" t="str">
        <f t="shared" si="96"/>
        <v>Durham Fire Brigade</v>
      </c>
      <c r="BQ223" s="31">
        <f t="shared" si="97"/>
        <v>-0.20000000000000018</v>
      </c>
      <c r="BR223" s="31">
        <f t="shared" si="98"/>
        <v>-0.20000000000000018</v>
      </c>
      <c r="BS223" s="31">
        <f t="shared" si="99"/>
        <v>0</v>
      </c>
    </row>
    <row r="224" spans="1:71" ht="14.25" customHeight="1" x14ac:dyDescent="0.25">
      <c r="A224" s="8">
        <f>--((B224+Data_2018!B224)=2)</f>
        <v>1</v>
      </c>
      <c r="B224" s="8">
        <f t="shared" si="89"/>
        <v>1</v>
      </c>
      <c r="C224" t="s">
        <v>436</v>
      </c>
      <c r="D224">
        <v>1</v>
      </c>
      <c r="E224" t="s">
        <v>739</v>
      </c>
      <c r="F224" s="31">
        <f t="shared" si="90"/>
        <v>1</v>
      </c>
      <c r="G224" s="31">
        <v>0</v>
      </c>
      <c r="H224" s="31" t="s">
        <v>845</v>
      </c>
      <c r="I224" s="31">
        <v>10.7</v>
      </c>
      <c r="J224" s="31">
        <v>15</v>
      </c>
      <c r="K224" s="31">
        <v>-93.8</v>
      </c>
      <c r="L224" s="31">
        <v>-116.7</v>
      </c>
      <c r="M224" s="31">
        <v>0.7</v>
      </c>
      <c r="N224" s="31">
        <v>1.1000000000000001</v>
      </c>
      <c r="O224" s="31">
        <v>40.700000000000003</v>
      </c>
      <c r="P224" s="31">
        <v>59.3</v>
      </c>
      <c r="Q224" s="31">
        <v>49.2</v>
      </c>
      <c r="R224" s="31">
        <v>50.8</v>
      </c>
      <c r="S224" s="31">
        <v>64.400000000000006</v>
      </c>
      <c r="T224" s="31">
        <v>35.6</v>
      </c>
      <c r="U224" s="31">
        <v>72</v>
      </c>
      <c r="V224" s="31">
        <v>28</v>
      </c>
      <c r="W224" t="s">
        <v>437</v>
      </c>
      <c r="Y224" t="s">
        <v>25</v>
      </c>
      <c r="Z224" t="s">
        <v>436</v>
      </c>
      <c r="AA224" t="b">
        <v>0</v>
      </c>
      <c r="AK224">
        <f t="shared" si="77"/>
        <v>15</v>
      </c>
      <c r="AL224">
        <f t="shared" si="78"/>
        <v>15.000223999999999</v>
      </c>
      <c r="AM224">
        <f t="shared" si="79"/>
        <v>3.300227</v>
      </c>
      <c r="AN224" t="str">
        <f t="shared" si="80"/>
        <v>North East Lincolnshire Council</v>
      </c>
      <c r="AO224">
        <f t="shared" si="81"/>
        <v>3.3</v>
      </c>
      <c r="AQ224">
        <f>SUM($AU$2:AU224)</f>
        <v>223</v>
      </c>
      <c r="AR224" t="str">
        <f t="shared" si="82"/>
        <v>North East Lincolnshire Council</v>
      </c>
      <c r="AS224">
        <f t="shared" si="75"/>
        <v>3.3</v>
      </c>
      <c r="AT224">
        <f t="shared" si="76"/>
        <v>0</v>
      </c>
      <c r="AU224">
        <f t="shared" si="83"/>
        <v>1</v>
      </c>
      <c r="AX224" t="str">
        <f t="shared" si="84"/>
        <v>North East Lincolnshire Council</v>
      </c>
      <c r="AY224">
        <f t="shared" si="85"/>
        <v>3.3</v>
      </c>
      <c r="AZ224">
        <f t="shared" si="86"/>
        <v>0</v>
      </c>
      <c r="BB224" t="str">
        <f t="shared" si="87"/>
        <v>North East Lincolnshire Council</v>
      </c>
      <c r="BC224">
        <f t="shared" si="88"/>
        <v>3.3</v>
      </c>
      <c r="BD224" s="31">
        <f>IFERROR(BC224-VLOOKUP(BB224,Data_2018!$C$2:$V$394,$AE$1+6,FALSE),"")</f>
        <v>11.600000000000001</v>
      </c>
      <c r="BE224" s="43" t="str">
        <f t="shared" si="91"/>
        <v>h</v>
      </c>
      <c r="BL224" s="31" t="str">
        <f t="shared" si="92"/>
        <v>North East Lincolnshire Council</v>
      </c>
      <c r="BM224" s="31">
        <f t="shared" si="93"/>
        <v>11.600000000000001</v>
      </c>
      <c r="BN224" s="31">
        <f t="shared" si="94"/>
        <v>11.600022400000002</v>
      </c>
      <c r="BO224" s="31">
        <f t="shared" si="95"/>
        <v>-0.19998369999999929</v>
      </c>
      <c r="BP224" s="31" t="str">
        <f t="shared" si="96"/>
        <v>Birmingham City Council</v>
      </c>
      <c r="BQ224" s="31">
        <f t="shared" si="97"/>
        <v>-0.19999999999999929</v>
      </c>
      <c r="BR224" s="31">
        <f t="shared" si="98"/>
        <v>-0.19999999999999929</v>
      </c>
      <c r="BS224" s="31">
        <f t="shared" si="99"/>
        <v>0</v>
      </c>
    </row>
    <row r="225" spans="1:71" ht="14.25" customHeight="1" x14ac:dyDescent="0.25">
      <c r="A225" s="8">
        <f>--((B225+Data_2018!B225)=2)</f>
        <v>1</v>
      </c>
      <c r="B225" s="8">
        <f t="shared" si="89"/>
        <v>1</v>
      </c>
      <c r="C225" t="s">
        <v>438</v>
      </c>
      <c r="E225" t="s">
        <v>741</v>
      </c>
      <c r="F225" s="31">
        <f t="shared" si="90"/>
        <v>1</v>
      </c>
      <c r="G225" s="31">
        <v>0</v>
      </c>
      <c r="H225" s="31" t="s">
        <v>34</v>
      </c>
      <c r="I225" s="31">
        <v>8.6</v>
      </c>
      <c r="J225" s="31">
        <v>9.8000000000000007</v>
      </c>
      <c r="K225" s="31">
        <v>100</v>
      </c>
      <c r="L225" s="31">
        <v>100</v>
      </c>
      <c r="M225" s="31">
        <v>0.1</v>
      </c>
      <c r="N225" s="31">
        <v>0</v>
      </c>
      <c r="O225" s="31">
        <v>27</v>
      </c>
      <c r="P225" s="31">
        <v>73</v>
      </c>
      <c r="Q225" s="31">
        <v>25</v>
      </c>
      <c r="R225" s="31">
        <v>75</v>
      </c>
      <c r="S225" s="31">
        <v>39</v>
      </c>
      <c r="T225" s="31">
        <v>61</v>
      </c>
      <c r="U225" s="31">
        <v>38</v>
      </c>
      <c r="V225" s="31">
        <v>62</v>
      </c>
      <c r="W225" t="s">
        <v>439</v>
      </c>
      <c r="Y225" t="s">
        <v>24</v>
      </c>
      <c r="Z225" t="s">
        <v>438</v>
      </c>
      <c r="AA225" t="b">
        <v>0</v>
      </c>
      <c r="AK225">
        <f t="shared" si="77"/>
        <v>9.8000000000000007</v>
      </c>
      <c r="AL225">
        <f t="shared" si="78"/>
        <v>9.8002250000000011</v>
      </c>
      <c r="AM225">
        <f t="shared" si="79"/>
        <v>3.2003900000000001</v>
      </c>
      <c r="AN225" t="str">
        <f t="shared" si="80"/>
        <v>Wycombe District Council</v>
      </c>
      <c r="AO225">
        <f t="shared" si="81"/>
        <v>3.2</v>
      </c>
      <c r="AQ225">
        <f>SUM($AU$2:AU225)</f>
        <v>224</v>
      </c>
      <c r="AR225" t="str">
        <f t="shared" si="82"/>
        <v>Wycombe District Council</v>
      </c>
      <c r="AS225">
        <f t="shared" si="75"/>
        <v>3.2</v>
      </c>
      <c r="AT225">
        <f t="shared" si="76"/>
        <v>0</v>
      </c>
      <c r="AU225">
        <f t="shared" si="83"/>
        <v>1</v>
      </c>
      <c r="AX225" t="str">
        <f t="shared" si="84"/>
        <v>Wycombe District Council</v>
      </c>
      <c r="AY225">
        <f t="shared" si="85"/>
        <v>3.2</v>
      </c>
      <c r="AZ225">
        <f t="shared" si="86"/>
        <v>0</v>
      </c>
      <c r="BB225" t="str">
        <f t="shared" si="87"/>
        <v>Wycombe District Council</v>
      </c>
      <c r="BC225">
        <f t="shared" si="88"/>
        <v>3.2</v>
      </c>
      <c r="BD225" s="31">
        <f>IFERROR(BC225-VLOOKUP(BB225,Data_2018!$C$2:$V$394,$AE$1+6,FALSE),"")</f>
        <v>-7.6000000000000005</v>
      </c>
      <c r="BE225" s="43" t="str">
        <f t="shared" si="91"/>
        <v>i</v>
      </c>
      <c r="BL225" s="31" t="str">
        <f t="shared" si="92"/>
        <v>Wycombe District Council</v>
      </c>
      <c r="BM225" s="31">
        <f t="shared" si="93"/>
        <v>-7.6000000000000005</v>
      </c>
      <c r="BN225" s="31">
        <f t="shared" si="94"/>
        <v>-7.5999775000000005</v>
      </c>
      <c r="BO225" s="31">
        <f t="shared" si="95"/>
        <v>-0.19999619999999929</v>
      </c>
      <c r="BP225" s="31" t="str">
        <f t="shared" si="96"/>
        <v>Suffolk Constabulary</v>
      </c>
      <c r="BQ225" s="31">
        <f t="shared" si="97"/>
        <v>-0.19999999999999929</v>
      </c>
      <c r="BR225" s="31">
        <f t="shared" si="98"/>
        <v>-0.19999999999999929</v>
      </c>
      <c r="BS225" s="31">
        <f t="shared" si="99"/>
        <v>0</v>
      </c>
    </row>
    <row r="226" spans="1:71" ht="14.25" customHeight="1" x14ac:dyDescent="0.25">
      <c r="A226" s="8">
        <f>--((B226+Data_2018!B226)=2)</f>
        <v>1</v>
      </c>
      <c r="B226" s="8">
        <f t="shared" si="89"/>
        <v>1</v>
      </c>
      <c r="C226" t="s">
        <v>440</v>
      </c>
      <c r="D226">
        <v>1</v>
      </c>
      <c r="E226" t="s">
        <v>736</v>
      </c>
      <c r="F226" s="31">
        <f t="shared" si="90"/>
        <v>1</v>
      </c>
      <c r="G226" s="31">
        <v>0</v>
      </c>
      <c r="H226" s="31" t="s">
        <v>34</v>
      </c>
      <c r="I226" s="31">
        <v>-5.4</v>
      </c>
      <c r="J226" s="31">
        <v>-14</v>
      </c>
      <c r="K226" s="31">
        <v>0</v>
      </c>
      <c r="L226" s="31">
        <v>0</v>
      </c>
      <c r="M226" s="31">
        <v>0</v>
      </c>
      <c r="N226" s="31">
        <v>0</v>
      </c>
      <c r="O226" s="31">
        <v>81.8</v>
      </c>
      <c r="P226" s="31">
        <v>18.2</v>
      </c>
      <c r="Q226" s="31">
        <v>52</v>
      </c>
      <c r="R226" s="31">
        <v>48</v>
      </c>
      <c r="S226" s="31">
        <v>48.5</v>
      </c>
      <c r="T226" s="31">
        <v>51.5</v>
      </c>
      <c r="U226" s="31">
        <v>57.1</v>
      </c>
      <c r="V226" s="31">
        <v>42.9</v>
      </c>
      <c r="Y226" t="s">
        <v>23</v>
      </c>
      <c r="Z226" t="s">
        <v>440</v>
      </c>
      <c r="AA226" t="b">
        <v>0</v>
      </c>
      <c r="AK226">
        <f t="shared" si="77"/>
        <v>-14</v>
      </c>
      <c r="AL226">
        <f t="shared" si="78"/>
        <v>-13.999774</v>
      </c>
      <c r="AM226">
        <f t="shared" si="79"/>
        <v>3.2003150000000002</v>
      </c>
      <c r="AN226" t="str">
        <f t="shared" si="80"/>
        <v>St. Albans City Council</v>
      </c>
      <c r="AO226">
        <f t="shared" si="81"/>
        <v>3.2</v>
      </c>
      <c r="AQ226">
        <f>SUM($AU$2:AU226)</f>
        <v>225</v>
      </c>
      <c r="AR226" t="str">
        <f t="shared" ref="AR226:AR256" si="100">AN226</f>
        <v>St. Albans City Council</v>
      </c>
      <c r="AS226">
        <f t="shared" si="75"/>
        <v>3.2</v>
      </c>
      <c r="AT226">
        <f t="shared" si="76"/>
        <v>0</v>
      </c>
      <c r="AU226">
        <f t="shared" si="83"/>
        <v>1</v>
      </c>
      <c r="AX226" t="str">
        <f t="shared" si="84"/>
        <v>St. Albans City Council</v>
      </c>
      <c r="AY226">
        <f t="shared" si="85"/>
        <v>3.2</v>
      </c>
      <c r="AZ226">
        <f t="shared" si="86"/>
        <v>0</v>
      </c>
      <c r="BB226" t="str">
        <f t="shared" si="87"/>
        <v>St. Albans City Council</v>
      </c>
      <c r="BC226">
        <f t="shared" si="88"/>
        <v>3.2</v>
      </c>
      <c r="BD226" s="31">
        <f>IFERROR(BC226-VLOOKUP(BB226,Data_2018!$C$2:$V$394,$AE$1+6,FALSE),"")</f>
        <v>-3.5999999999999996</v>
      </c>
      <c r="BE226" s="43" t="str">
        <f t="shared" si="91"/>
        <v>i</v>
      </c>
      <c r="BL226" s="31" t="str">
        <f t="shared" si="92"/>
        <v>St. Albans City Council</v>
      </c>
      <c r="BM226" s="31">
        <f t="shared" si="93"/>
        <v>-3.5999999999999996</v>
      </c>
      <c r="BN226" s="31">
        <f t="shared" si="94"/>
        <v>-3.5999773999999998</v>
      </c>
      <c r="BO226" s="31">
        <f t="shared" si="95"/>
        <v>-0.29996799999999985</v>
      </c>
      <c r="BP226" s="31" t="str">
        <f t="shared" si="96"/>
        <v>Chelmsford City Council</v>
      </c>
      <c r="BQ226" s="31">
        <f t="shared" si="97"/>
        <v>-0.29999999999999982</v>
      </c>
      <c r="BR226" s="31">
        <f t="shared" si="98"/>
        <v>-0.29999999999999982</v>
      </c>
      <c r="BS226" s="31">
        <f t="shared" si="99"/>
        <v>0</v>
      </c>
    </row>
    <row r="227" spans="1:71" ht="14.25" customHeight="1" x14ac:dyDescent="0.25">
      <c r="A227" s="8">
        <f>--((B227+Data_2018!B227)=2)</f>
        <v>1</v>
      </c>
      <c r="B227" s="8">
        <f t="shared" si="89"/>
        <v>1</v>
      </c>
      <c r="C227" t="s">
        <v>441</v>
      </c>
      <c r="D227">
        <v>1</v>
      </c>
      <c r="E227" t="s">
        <v>738</v>
      </c>
      <c r="F227" s="31">
        <f t="shared" si="90"/>
        <v>1</v>
      </c>
      <c r="G227" s="31">
        <v>0</v>
      </c>
      <c r="H227" s="31" t="s">
        <v>442</v>
      </c>
      <c r="I227" s="31">
        <v>-0.2</v>
      </c>
      <c r="J227" s="31">
        <v>3.3</v>
      </c>
      <c r="K227" s="31">
        <v>77.599999999999994</v>
      </c>
      <c r="L227" s="31">
        <v>38.700000000000003</v>
      </c>
      <c r="M227" s="31">
        <v>0.2</v>
      </c>
      <c r="N227" s="31">
        <v>0.1</v>
      </c>
      <c r="O227" s="31">
        <v>33</v>
      </c>
      <c r="P227" s="31">
        <v>67</v>
      </c>
      <c r="Q227" s="31">
        <v>26</v>
      </c>
      <c r="R227" s="31">
        <v>74</v>
      </c>
      <c r="S227" s="31">
        <v>20</v>
      </c>
      <c r="T227" s="31">
        <v>80</v>
      </c>
      <c r="U227" s="31">
        <v>26</v>
      </c>
      <c r="V227" s="31">
        <v>74</v>
      </c>
      <c r="W227" t="s">
        <v>443</v>
      </c>
      <c r="Y227" t="s">
        <v>25</v>
      </c>
      <c r="Z227" t="s">
        <v>441</v>
      </c>
      <c r="AA227" t="b">
        <v>0</v>
      </c>
      <c r="AK227">
        <f t="shared" si="77"/>
        <v>3.3</v>
      </c>
      <c r="AL227">
        <f t="shared" si="78"/>
        <v>3.300227</v>
      </c>
      <c r="AM227">
        <f t="shared" si="79"/>
        <v>3.2002390000000003</v>
      </c>
      <c r="AN227" t="str">
        <f t="shared" si="80"/>
        <v>North Yorkshire Fire and Rescue Service</v>
      </c>
      <c r="AO227">
        <f t="shared" si="81"/>
        <v>3.2</v>
      </c>
      <c r="AQ227">
        <f>SUM($AU$2:AU227)</f>
        <v>226</v>
      </c>
      <c r="AR227" t="str">
        <f t="shared" si="100"/>
        <v>North Yorkshire Fire and Rescue Service</v>
      </c>
      <c r="AS227">
        <f t="shared" si="75"/>
        <v>3.2</v>
      </c>
      <c r="AT227">
        <f t="shared" si="76"/>
        <v>0</v>
      </c>
      <c r="AU227">
        <f t="shared" si="83"/>
        <v>1</v>
      </c>
      <c r="AX227" t="str">
        <f t="shared" si="84"/>
        <v>North Yorkshire Fire and Rescue Service</v>
      </c>
      <c r="AY227">
        <f t="shared" si="85"/>
        <v>3.2</v>
      </c>
      <c r="AZ227">
        <f t="shared" si="86"/>
        <v>0</v>
      </c>
      <c r="BB227" t="str">
        <f t="shared" si="87"/>
        <v>North Yorkshire Fire and Rescue Service</v>
      </c>
      <c r="BC227">
        <f t="shared" si="88"/>
        <v>3.2</v>
      </c>
      <c r="BD227" s="31">
        <f>IFERROR(BC227-VLOOKUP(BB227,Data_2018!$C$2:$V$394,$AE$1+6,FALSE),"")</f>
        <v>-0.79999999999999982</v>
      </c>
      <c r="BE227" s="43" t="str">
        <f t="shared" si="91"/>
        <v>i</v>
      </c>
      <c r="BL227" s="31" t="str">
        <f t="shared" si="92"/>
        <v>North Yorkshire Fire and Rescue Service</v>
      </c>
      <c r="BM227" s="31">
        <f t="shared" si="93"/>
        <v>-0.79999999999999982</v>
      </c>
      <c r="BN227" s="31">
        <f t="shared" si="94"/>
        <v>-0.79997729999999978</v>
      </c>
      <c r="BO227" s="31">
        <f t="shared" si="95"/>
        <v>-0.29997480000000004</v>
      </c>
      <c r="BP227" s="31" t="str">
        <f t="shared" si="96"/>
        <v>Rochdale Borough Council</v>
      </c>
      <c r="BQ227" s="31">
        <f t="shared" si="97"/>
        <v>-0.30000000000000004</v>
      </c>
      <c r="BR227" s="31">
        <f t="shared" si="98"/>
        <v>-0.30000000000000004</v>
      </c>
      <c r="BS227" s="31">
        <f t="shared" si="99"/>
        <v>0</v>
      </c>
    </row>
    <row r="228" spans="1:71" ht="14.25" customHeight="1" x14ac:dyDescent="0.25">
      <c r="A228" s="8">
        <f>--((B228+Data_2018!B228)=2)</f>
        <v>1</v>
      </c>
      <c r="B228" s="8">
        <f t="shared" si="89"/>
        <v>1</v>
      </c>
      <c r="C228" t="s">
        <v>444</v>
      </c>
      <c r="D228">
        <v>1</v>
      </c>
      <c r="E228" t="s">
        <v>736</v>
      </c>
      <c r="F228" s="31">
        <f t="shared" si="90"/>
        <v>1</v>
      </c>
      <c r="G228" s="31">
        <v>0</v>
      </c>
      <c r="H228" s="31" t="s">
        <v>34</v>
      </c>
      <c r="I228" s="31">
        <v>23</v>
      </c>
      <c r="J228" s="31">
        <v>26</v>
      </c>
      <c r="K228" s="31">
        <v>0</v>
      </c>
      <c r="L228" s="31">
        <v>0</v>
      </c>
      <c r="M228" s="31">
        <v>0.6</v>
      </c>
      <c r="N228" s="31">
        <v>0.3</v>
      </c>
      <c r="O228" s="31">
        <v>30.9</v>
      </c>
      <c r="P228" s="31">
        <v>69.099999999999994</v>
      </c>
      <c r="Q228" s="31">
        <v>17.100000000000001</v>
      </c>
      <c r="R228" s="31">
        <v>82.9</v>
      </c>
      <c r="S228" s="31">
        <v>37.799999999999997</v>
      </c>
      <c r="T228" s="31">
        <v>62.2</v>
      </c>
      <c r="U228" s="31">
        <v>59.8</v>
      </c>
      <c r="V228" s="31">
        <v>40.200000000000003</v>
      </c>
      <c r="W228" t="s">
        <v>445</v>
      </c>
      <c r="Y228" t="s">
        <v>23</v>
      </c>
      <c r="Z228" t="s">
        <v>444</v>
      </c>
      <c r="AA228" t="b">
        <v>0</v>
      </c>
      <c r="AK228">
        <f t="shared" si="77"/>
        <v>26</v>
      </c>
      <c r="AL228">
        <f t="shared" si="78"/>
        <v>26.000228</v>
      </c>
      <c r="AM228">
        <f t="shared" si="79"/>
        <v>3.2001060000000003</v>
      </c>
      <c r="AN228" t="str">
        <f t="shared" si="80"/>
        <v>East Devon District Council</v>
      </c>
      <c r="AO228">
        <f t="shared" si="81"/>
        <v>3.2</v>
      </c>
      <c r="AQ228">
        <f>SUM($AU$2:AU228)</f>
        <v>227</v>
      </c>
      <c r="AR228" t="str">
        <f t="shared" si="100"/>
        <v>East Devon District Council</v>
      </c>
      <c r="AS228">
        <f t="shared" si="75"/>
        <v>3.2</v>
      </c>
      <c r="AT228">
        <f t="shared" si="76"/>
        <v>0</v>
      </c>
      <c r="AU228">
        <f t="shared" si="83"/>
        <v>1</v>
      </c>
      <c r="AX228" t="str">
        <f t="shared" si="84"/>
        <v>East Devon District Council</v>
      </c>
      <c r="AY228">
        <f t="shared" si="85"/>
        <v>3.2</v>
      </c>
      <c r="AZ228">
        <f t="shared" si="86"/>
        <v>0</v>
      </c>
      <c r="BB228" t="str">
        <f t="shared" si="87"/>
        <v>East Devon District Council</v>
      </c>
      <c r="BC228">
        <f t="shared" si="88"/>
        <v>3.2</v>
      </c>
      <c r="BD228" s="31">
        <f>IFERROR(BC228-VLOOKUP(BB228,Data_2018!$C$2:$V$394,$AE$1+6,FALSE),"")</f>
        <v>0</v>
      </c>
      <c r="BE228" s="43" t="str">
        <f t="shared" si="91"/>
        <v/>
      </c>
      <c r="BL228" s="31" t="str">
        <f t="shared" si="92"/>
        <v>East Devon District Council</v>
      </c>
      <c r="BM228" s="31">
        <f t="shared" si="93"/>
        <v>0</v>
      </c>
      <c r="BN228" s="31">
        <f t="shared" si="94"/>
        <v>2.2799999999999999E-5</v>
      </c>
      <c r="BO228" s="31">
        <f t="shared" si="95"/>
        <v>-0.29997559999999984</v>
      </c>
      <c r="BP228" s="31" t="str">
        <f t="shared" si="96"/>
        <v>Wakefield Metropolitan District Council</v>
      </c>
      <c r="BQ228" s="31">
        <f t="shared" si="97"/>
        <v>-0.29999999999999982</v>
      </c>
      <c r="BR228" s="31">
        <f t="shared" si="98"/>
        <v>-0.29999999999999982</v>
      </c>
      <c r="BS228" s="31">
        <f t="shared" si="99"/>
        <v>0</v>
      </c>
    </row>
    <row r="229" spans="1:71" ht="14.25" customHeight="1" x14ac:dyDescent="0.25">
      <c r="A229" s="8">
        <f>--((B229+Data_2018!B229)=2)</f>
        <v>1</v>
      </c>
      <c r="B229" s="8">
        <f t="shared" si="89"/>
        <v>1</v>
      </c>
      <c r="C229" t="s">
        <v>446</v>
      </c>
      <c r="D229">
        <v>1</v>
      </c>
      <c r="E229" t="s">
        <v>736</v>
      </c>
      <c r="F229" s="31">
        <f t="shared" si="90"/>
        <v>1</v>
      </c>
      <c r="G229" s="31">
        <v>0</v>
      </c>
      <c r="H229" s="31" t="s">
        <v>34</v>
      </c>
      <c r="I229" s="31">
        <v>10.5</v>
      </c>
      <c r="J229" s="31">
        <v>-0.4</v>
      </c>
      <c r="K229" s="31">
        <v>0</v>
      </c>
      <c r="L229" s="31">
        <v>0</v>
      </c>
      <c r="M229" s="31">
        <v>0</v>
      </c>
      <c r="N229" s="31">
        <v>0</v>
      </c>
      <c r="O229" s="31">
        <v>47</v>
      </c>
      <c r="P229" s="31">
        <v>53</v>
      </c>
      <c r="Q229" s="31">
        <v>43</v>
      </c>
      <c r="R229" s="31">
        <v>57</v>
      </c>
      <c r="S229" s="31">
        <v>31</v>
      </c>
      <c r="T229" s="31">
        <v>69</v>
      </c>
      <c r="U229" s="31">
        <v>58</v>
      </c>
      <c r="V229" s="31">
        <v>42</v>
      </c>
      <c r="Y229" t="s">
        <v>23</v>
      </c>
      <c r="Z229" t="s">
        <v>446</v>
      </c>
      <c r="AA229" t="b">
        <v>0</v>
      </c>
      <c r="AK229">
        <f t="shared" si="77"/>
        <v>-0.4</v>
      </c>
      <c r="AL229">
        <f t="shared" si="78"/>
        <v>-0.39977100000000004</v>
      </c>
      <c r="AM229">
        <f t="shared" si="79"/>
        <v>3.2000790000000001</v>
      </c>
      <c r="AN229" t="str">
        <f t="shared" si="80"/>
        <v>Coventry City Council</v>
      </c>
      <c r="AO229">
        <f t="shared" si="81"/>
        <v>3.2</v>
      </c>
      <c r="AQ229">
        <f>SUM($AU$2:AU229)</f>
        <v>228</v>
      </c>
      <c r="AR229" t="str">
        <f t="shared" si="100"/>
        <v>Coventry City Council</v>
      </c>
      <c r="AS229">
        <f t="shared" si="75"/>
        <v>3.2</v>
      </c>
      <c r="AT229">
        <f t="shared" si="76"/>
        <v>0</v>
      </c>
      <c r="AU229">
        <f t="shared" si="83"/>
        <v>1</v>
      </c>
      <c r="AX229" t="str">
        <f t="shared" si="84"/>
        <v>Coventry City Council</v>
      </c>
      <c r="AY229">
        <f t="shared" si="85"/>
        <v>3.2</v>
      </c>
      <c r="AZ229">
        <f t="shared" si="86"/>
        <v>0</v>
      </c>
      <c r="BB229" t="str">
        <f t="shared" si="87"/>
        <v>Coventry City Council</v>
      </c>
      <c r="BC229">
        <f t="shared" si="88"/>
        <v>3.2</v>
      </c>
      <c r="BD229" s="31">
        <f>IFERROR(BC229-VLOOKUP(BB229,Data_2018!$C$2:$V$394,$AE$1+6,FALSE),"")</f>
        <v>2.3000000000000003</v>
      </c>
      <c r="BE229" s="43" t="str">
        <f t="shared" si="91"/>
        <v>h</v>
      </c>
      <c r="BL229" s="31" t="str">
        <f t="shared" si="92"/>
        <v>Coventry City Council</v>
      </c>
      <c r="BM229" s="31">
        <f t="shared" si="93"/>
        <v>2.3000000000000003</v>
      </c>
      <c r="BN229" s="31">
        <f t="shared" si="94"/>
        <v>2.3000229000000001</v>
      </c>
      <c r="BO229" s="31">
        <f t="shared" si="95"/>
        <v>-0.29998079999999983</v>
      </c>
      <c r="BP229" s="31" t="str">
        <f t="shared" si="96"/>
        <v>London Borough Of Tower Hamlets</v>
      </c>
      <c r="BQ229" s="31">
        <f t="shared" si="97"/>
        <v>-0.29999999999999982</v>
      </c>
      <c r="BR229" s="31">
        <f t="shared" si="98"/>
        <v>-0.29999999999999982</v>
      </c>
      <c r="BS229" s="31">
        <f t="shared" si="99"/>
        <v>0</v>
      </c>
    </row>
    <row r="230" spans="1:71" ht="14.25" customHeight="1" x14ac:dyDescent="0.25">
      <c r="A230" s="8">
        <f>--((B230+Data_2018!B230)=2)</f>
        <v>1</v>
      </c>
      <c r="B230" s="8">
        <f t="shared" si="89"/>
        <v>1</v>
      </c>
      <c r="C230" t="s">
        <v>447</v>
      </c>
      <c r="D230">
        <v>1</v>
      </c>
      <c r="E230" t="s">
        <v>738</v>
      </c>
      <c r="F230" s="31">
        <f t="shared" si="90"/>
        <v>1</v>
      </c>
      <c r="G230" s="31">
        <v>0</v>
      </c>
      <c r="H230" s="31" t="s">
        <v>34</v>
      </c>
      <c r="I230" s="31">
        <v>6.6</v>
      </c>
      <c r="J230" s="31">
        <v>-1.1000000000000001</v>
      </c>
      <c r="K230" s="31">
        <v>93.8</v>
      </c>
      <c r="L230" s="31">
        <v>0</v>
      </c>
      <c r="M230" s="31">
        <v>1.6</v>
      </c>
      <c r="N230" s="31">
        <v>1.5</v>
      </c>
      <c r="O230" s="31">
        <v>23</v>
      </c>
      <c r="P230" s="31">
        <v>77</v>
      </c>
      <c r="Q230" s="31">
        <v>32</v>
      </c>
      <c r="R230" s="31">
        <v>68</v>
      </c>
      <c r="S230" s="31">
        <v>25</v>
      </c>
      <c r="T230" s="31">
        <v>75</v>
      </c>
      <c r="U230" s="31">
        <v>30</v>
      </c>
      <c r="V230" s="31">
        <v>70</v>
      </c>
      <c r="W230" t="s">
        <v>448</v>
      </c>
      <c r="Y230" t="s">
        <v>25</v>
      </c>
      <c r="Z230" t="s">
        <v>447</v>
      </c>
      <c r="AA230" t="b">
        <v>0</v>
      </c>
      <c r="AK230">
        <f t="shared" si="77"/>
        <v>-1.1000000000000001</v>
      </c>
      <c r="AL230">
        <f t="shared" si="78"/>
        <v>-1.0997700000000001</v>
      </c>
      <c r="AM230">
        <f t="shared" si="79"/>
        <v>3.1000589999999999</v>
      </c>
      <c r="AN230" t="str">
        <f t="shared" si="80"/>
        <v>Cherwell District Council</v>
      </c>
      <c r="AO230">
        <f t="shared" si="81"/>
        <v>3.1</v>
      </c>
      <c r="AQ230">
        <f>SUM($AU$2:AU230)</f>
        <v>229</v>
      </c>
      <c r="AR230" t="str">
        <f t="shared" si="100"/>
        <v>Cherwell District Council</v>
      </c>
      <c r="AS230">
        <f t="shared" si="75"/>
        <v>3.1</v>
      </c>
      <c r="AT230">
        <f t="shared" si="76"/>
        <v>0</v>
      </c>
      <c r="AU230">
        <f t="shared" si="83"/>
        <v>1</v>
      </c>
      <c r="AX230" t="str">
        <f t="shared" si="84"/>
        <v>Cherwell District Council</v>
      </c>
      <c r="AY230">
        <f t="shared" si="85"/>
        <v>3.1</v>
      </c>
      <c r="AZ230">
        <f t="shared" si="86"/>
        <v>0</v>
      </c>
      <c r="BB230" t="str">
        <f t="shared" si="87"/>
        <v>Cherwell District Council</v>
      </c>
      <c r="BC230">
        <f t="shared" si="88"/>
        <v>3.1</v>
      </c>
      <c r="BD230" s="31">
        <f>IFERROR(BC230-VLOOKUP(BB230,Data_2018!$C$2:$V$394,$AE$1+6,FALSE),"")</f>
        <v>-3.8000000000000003</v>
      </c>
      <c r="BE230" s="43" t="str">
        <f t="shared" si="91"/>
        <v>i</v>
      </c>
      <c r="BL230" s="31" t="str">
        <f t="shared" si="92"/>
        <v>Cherwell District Council</v>
      </c>
      <c r="BM230" s="31">
        <f t="shared" si="93"/>
        <v>-3.8000000000000003</v>
      </c>
      <c r="BN230" s="31">
        <f t="shared" si="94"/>
        <v>-3.7999770000000002</v>
      </c>
      <c r="BO230" s="31">
        <f t="shared" si="95"/>
        <v>-0.29998230000000159</v>
      </c>
      <c r="BP230" s="31" t="str">
        <f t="shared" si="96"/>
        <v>Hartlepool Borough Council</v>
      </c>
      <c r="BQ230" s="31">
        <f t="shared" si="97"/>
        <v>-0.3000000000000016</v>
      </c>
      <c r="BR230" s="31">
        <f t="shared" si="98"/>
        <v>-0.3000000000000016</v>
      </c>
      <c r="BS230" s="31">
        <f t="shared" si="99"/>
        <v>0</v>
      </c>
    </row>
    <row r="231" spans="1:71" ht="14.25" customHeight="1" x14ac:dyDescent="0.25">
      <c r="A231" s="8">
        <f>--((B231+Data_2018!B231)=2)</f>
        <v>1</v>
      </c>
      <c r="B231" s="8">
        <f t="shared" si="89"/>
        <v>1</v>
      </c>
      <c r="C231" t="s">
        <v>449</v>
      </c>
      <c r="D231">
        <v>1</v>
      </c>
      <c r="E231" t="s">
        <v>736</v>
      </c>
      <c r="F231" s="31">
        <f t="shared" si="90"/>
        <v>1</v>
      </c>
      <c r="G231" s="31">
        <v>0</v>
      </c>
      <c r="H231" s="31" t="s">
        <v>34</v>
      </c>
      <c r="I231" s="31">
        <v>11.1</v>
      </c>
      <c r="J231" s="31">
        <v>15.1</v>
      </c>
      <c r="K231" s="31">
        <v>0</v>
      </c>
      <c r="L231" s="31">
        <v>0</v>
      </c>
      <c r="M231" s="31">
        <v>0</v>
      </c>
      <c r="N231" s="31">
        <v>0</v>
      </c>
      <c r="O231" s="31">
        <v>41</v>
      </c>
      <c r="P231" s="31">
        <v>59</v>
      </c>
      <c r="Q231" s="31">
        <v>38</v>
      </c>
      <c r="R231" s="31">
        <v>62</v>
      </c>
      <c r="S231" s="31">
        <v>34</v>
      </c>
      <c r="T231" s="31">
        <v>66</v>
      </c>
      <c r="U231" s="31">
        <v>55</v>
      </c>
      <c r="V231" s="31">
        <v>45</v>
      </c>
      <c r="W231" t="s">
        <v>450</v>
      </c>
      <c r="Y231" t="s">
        <v>23</v>
      </c>
      <c r="Z231" t="s">
        <v>449</v>
      </c>
      <c r="AA231" t="b">
        <v>0</v>
      </c>
      <c r="AK231">
        <f t="shared" si="77"/>
        <v>15.1</v>
      </c>
      <c r="AL231">
        <f t="shared" si="78"/>
        <v>15.100230999999999</v>
      </c>
      <c r="AM231">
        <f t="shared" si="79"/>
        <v>3.0002550000000001</v>
      </c>
      <c r="AN231" t="str">
        <f t="shared" si="80"/>
        <v>Oxfordshire County Council</v>
      </c>
      <c r="AO231">
        <f t="shared" si="81"/>
        <v>3</v>
      </c>
      <c r="AQ231">
        <f>SUM($AU$2:AU231)</f>
        <v>230</v>
      </c>
      <c r="AR231" t="str">
        <f t="shared" si="100"/>
        <v>Oxfordshire County Council</v>
      </c>
      <c r="AS231">
        <f t="shared" si="75"/>
        <v>3</v>
      </c>
      <c r="AT231">
        <f t="shared" si="76"/>
        <v>0</v>
      </c>
      <c r="AU231">
        <f t="shared" si="83"/>
        <v>1</v>
      </c>
      <c r="AX231" t="str">
        <f t="shared" si="84"/>
        <v>Oxfordshire County Council</v>
      </c>
      <c r="AY231">
        <f t="shared" si="85"/>
        <v>3</v>
      </c>
      <c r="AZ231">
        <f t="shared" si="86"/>
        <v>0</v>
      </c>
      <c r="BB231" t="str">
        <f t="shared" si="87"/>
        <v>Oxfordshire County Council</v>
      </c>
      <c r="BC231">
        <f t="shared" si="88"/>
        <v>3</v>
      </c>
      <c r="BD231" s="31">
        <f>IFERROR(BC231-VLOOKUP(BB231,Data_2018!$C$2:$V$394,$AE$1+6,FALSE),"")</f>
        <v>2.9</v>
      </c>
      <c r="BE231" s="43" t="str">
        <f t="shared" si="91"/>
        <v>h</v>
      </c>
      <c r="BL231" s="31" t="str">
        <f t="shared" si="92"/>
        <v>Oxfordshire County Council</v>
      </c>
      <c r="BM231" s="31">
        <f t="shared" si="93"/>
        <v>2.9</v>
      </c>
      <c r="BN231" s="31">
        <f t="shared" si="94"/>
        <v>2.9000230999999999</v>
      </c>
      <c r="BO231" s="31">
        <f t="shared" si="95"/>
        <v>-0.29998459999999894</v>
      </c>
      <c r="BP231" s="31" t="str">
        <f t="shared" si="96"/>
        <v>Liverpool City Council</v>
      </c>
      <c r="BQ231" s="31">
        <f t="shared" si="97"/>
        <v>-0.29999999999999893</v>
      </c>
      <c r="BR231" s="31">
        <f t="shared" si="98"/>
        <v>-0.29999999999999893</v>
      </c>
      <c r="BS231" s="31">
        <f t="shared" si="99"/>
        <v>0</v>
      </c>
    </row>
    <row r="232" spans="1:71" ht="14.25" customHeight="1" x14ac:dyDescent="0.25">
      <c r="A232" s="8">
        <f>--((B232+Data_2018!B232)=2)</f>
        <v>1</v>
      </c>
      <c r="B232" s="8">
        <f t="shared" si="89"/>
        <v>1</v>
      </c>
      <c r="C232" t="s">
        <v>451</v>
      </c>
      <c r="D232">
        <v>1</v>
      </c>
      <c r="E232" t="s">
        <v>738</v>
      </c>
      <c r="F232" s="31">
        <f t="shared" si="90"/>
        <v>1</v>
      </c>
      <c r="G232" s="31">
        <v>0</v>
      </c>
      <c r="H232" s="31" t="s">
        <v>34</v>
      </c>
      <c r="I232" s="31">
        <v>13.7</v>
      </c>
      <c r="J232" s="31">
        <v>13.9</v>
      </c>
      <c r="K232" s="31">
        <v>0</v>
      </c>
      <c r="L232" s="31">
        <v>0</v>
      </c>
      <c r="M232" s="31">
        <v>0</v>
      </c>
      <c r="N232" s="31">
        <v>0</v>
      </c>
      <c r="O232" s="31">
        <v>23</v>
      </c>
      <c r="P232" s="31">
        <v>77</v>
      </c>
      <c r="Q232" s="31">
        <v>17</v>
      </c>
      <c r="R232" s="31">
        <v>83</v>
      </c>
      <c r="S232" s="31">
        <v>25</v>
      </c>
      <c r="T232" s="31">
        <v>75</v>
      </c>
      <c r="U232" s="31">
        <v>40</v>
      </c>
      <c r="V232" s="31">
        <v>60</v>
      </c>
      <c r="W232" t="s">
        <v>452</v>
      </c>
      <c r="Y232" t="s">
        <v>25</v>
      </c>
      <c r="Z232" t="s">
        <v>451</v>
      </c>
      <c r="AA232" t="b">
        <v>0</v>
      </c>
      <c r="AK232">
        <f t="shared" si="77"/>
        <v>13.9</v>
      </c>
      <c r="AL232">
        <f t="shared" si="78"/>
        <v>13.900232000000001</v>
      </c>
      <c r="AM232">
        <f t="shared" si="79"/>
        <v>3.000092</v>
      </c>
      <c r="AN232" t="str">
        <f t="shared" si="80"/>
        <v>Derbyshire Fire &amp; Rescue Service</v>
      </c>
      <c r="AO232">
        <f t="shared" si="81"/>
        <v>3</v>
      </c>
      <c r="AQ232">
        <f>SUM($AU$2:AU232)</f>
        <v>231</v>
      </c>
      <c r="AR232" t="str">
        <f t="shared" si="100"/>
        <v>Derbyshire Fire &amp; Rescue Service</v>
      </c>
      <c r="AS232">
        <f t="shared" si="75"/>
        <v>3</v>
      </c>
      <c r="AT232">
        <f t="shared" si="76"/>
        <v>0</v>
      </c>
      <c r="AU232">
        <f t="shared" si="83"/>
        <v>1</v>
      </c>
      <c r="AX232" t="str">
        <f t="shared" si="84"/>
        <v>Derbyshire Fire &amp; Rescue Service</v>
      </c>
      <c r="AY232">
        <f t="shared" si="85"/>
        <v>3</v>
      </c>
      <c r="AZ232">
        <f t="shared" si="86"/>
        <v>0</v>
      </c>
      <c r="BB232" t="str">
        <f t="shared" si="87"/>
        <v>Derbyshire Fire &amp; Rescue Service</v>
      </c>
      <c r="BC232">
        <f t="shared" si="88"/>
        <v>3</v>
      </c>
      <c r="BD232" s="31">
        <f>IFERROR(BC232-VLOOKUP(BB232,Data_2018!$C$2:$V$394,$AE$1+6,FALSE),"")</f>
        <v>0.5</v>
      </c>
      <c r="BE232" s="43" t="str">
        <f t="shared" si="91"/>
        <v>h</v>
      </c>
      <c r="BL232" s="31" t="str">
        <f t="shared" si="92"/>
        <v>Derbyshire Fire &amp; Rescue Service</v>
      </c>
      <c r="BM232" s="31">
        <f t="shared" si="93"/>
        <v>0.5</v>
      </c>
      <c r="BN232" s="31">
        <f t="shared" si="94"/>
        <v>0.5000232</v>
      </c>
      <c r="BO232" s="31">
        <f t="shared" si="95"/>
        <v>-0.39997870000000035</v>
      </c>
      <c r="BP232" s="31" t="str">
        <f t="shared" si="96"/>
        <v>Royal Borough Of Kingston-Upon-Thames</v>
      </c>
      <c r="BQ232" s="31">
        <f t="shared" si="97"/>
        <v>-0.40000000000000036</v>
      </c>
      <c r="BR232" s="31">
        <f t="shared" si="98"/>
        <v>-0.40000000000000036</v>
      </c>
      <c r="BS232" s="31">
        <f t="shared" si="99"/>
        <v>0</v>
      </c>
    </row>
    <row r="233" spans="1:71" ht="14.25" customHeight="1" x14ac:dyDescent="0.25">
      <c r="A233" s="8">
        <f>--((B233+Data_2018!B233)=2)</f>
        <v>0</v>
      </c>
      <c r="B233" s="8">
        <f t="shared" si="89"/>
        <v>1</v>
      </c>
      <c r="C233" t="s">
        <v>453</v>
      </c>
      <c r="D233">
        <v>1</v>
      </c>
      <c r="E233" t="s">
        <v>737</v>
      </c>
      <c r="F233" s="31">
        <f t="shared" si="90"/>
        <v>1</v>
      </c>
      <c r="G233" s="31"/>
      <c r="H233" s="1" t="s">
        <v>34</v>
      </c>
      <c r="I233" s="31">
        <v>7.6</v>
      </c>
      <c r="J233" s="31">
        <v>2.2000000000000002</v>
      </c>
      <c r="K233" s="31"/>
      <c r="L233" s="31"/>
      <c r="M233" s="31">
        <v>0</v>
      </c>
      <c r="N233" s="31">
        <v>0</v>
      </c>
      <c r="O233" s="31">
        <v>15</v>
      </c>
      <c r="P233" s="31">
        <v>85</v>
      </c>
      <c r="Q233" s="31">
        <v>44</v>
      </c>
      <c r="R233" s="31">
        <v>56</v>
      </c>
      <c r="S233" s="31">
        <v>29</v>
      </c>
      <c r="T233" s="31">
        <v>71</v>
      </c>
      <c r="U233" s="31">
        <v>33</v>
      </c>
      <c r="V233" s="31">
        <v>67</v>
      </c>
      <c r="W233" s="31" t="s">
        <v>833</v>
      </c>
      <c r="X233" s="31"/>
      <c r="Y233" s="31" t="s">
        <v>25</v>
      </c>
      <c r="Z233" t="s">
        <v>453</v>
      </c>
      <c r="AA233" t="b">
        <v>1</v>
      </c>
      <c r="AK233">
        <f t="shared" si="77"/>
        <v>2.2000000000000002</v>
      </c>
      <c r="AL233">
        <f t="shared" si="78"/>
        <v>2.2002330000000003</v>
      </c>
      <c r="AM233">
        <f t="shared" si="79"/>
        <v>2.80036</v>
      </c>
      <c r="AN233" t="str">
        <f t="shared" si="80"/>
        <v>Wandsworth Borough Council</v>
      </c>
      <c r="AO233">
        <f t="shared" si="81"/>
        <v>2.8</v>
      </c>
      <c r="AQ233">
        <f>SUM($AU$2:AU233)</f>
        <v>232</v>
      </c>
      <c r="AR233" t="str">
        <f t="shared" si="100"/>
        <v>Wandsworth Borough Council</v>
      </c>
      <c r="AS233">
        <f t="shared" si="75"/>
        <v>2.8</v>
      </c>
      <c r="AT233">
        <f t="shared" si="76"/>
        <v>0</v>
      </c>
      <c r="AU233">
        <f t="shared" si="83"/>
        <v>1</v>
      </c>
      <c r="AX233" t="str">
        <f t="shared" si="84"/>
        <v>Wandsworth Borough Council</v>
      </c>
      <c r="AY233">
        <f t="shared" si="85"/>
        <v>2.8</v>
      </c>
      <c r="AZ233">
        <f t="shared" si="86"/>
        <v>0</v>
      </c>
      <c r="BB233" t="str">
        <f t="shared" si="87"/>
        <v>Wandsworth Borough Council</v>
      </c>
      <c r="BC233">
        <f t="shared" si="88"/>
        <v>2.8</v>
      </c>
      <c r="BD233" s="31">
        <f>IFERROR(BC233-VLOOKUP(BB233,Data_2018!$C$2:$V$394,$AE$1+6,FALSE),"")</f>
        <v>-2.2000000000000002</v>
      </c>
      <c r="BE233" s="43" t="str">
        <f t="shared" si="91"/>
        <v>i</v>
      </c>
      <c r="BL233" s="31" t="str">
        <f t="shared" si="92"/>
        <v>Wandsworth Borough Council</v>
      </c>
      <c r="BM233" s="31">
        <f t="shared" si="93"/>
        <v>-2.2000000000000002</v>
      </c>
      <c r="BN233" s="31">
        <f t="shared" si="94"/>
        <v>-2.1999767000000001</v>
      </c>
      <c r="BO233" s="31">
        <f t="shared" si="95"/>
        <v>-0.39997900000000036</v>
      </c>
      <c r="BP233" s="31" t="str">
        <f t="shared" si="96"/>
        <v>West Midlands Fire Service</v>
      </c>
      <c r="BQ233" s="31">
        <f t="shared" si="97"/>
        <v>-0.40000000000000036</v>
      </c>
      <c r="BR233" s="31">
        <f t="shared" si="98"/>
        <v>-0.40000000000000036</v>
      </c>
      <c r="BS233" s="31">
        <f t="shared" si="99"/>
        <v>0</v>
      </c>
    </row>
    <row r="234" spans="1:71" ht="14.25" customHeight="1" x14ac:dyDescent="0.25">
      <c r="A234" s="8">
        <f>--((B234+Data_2018!B234)=2)</f>
        <v>1</v>
      </c>
      <c r="B234" s="8">
        <f t="shared" si="89"/>
        <v>1</v>
      </c>
      <c r="C234" t="s">
        <v>455</v>
      </c>
      <c r="D234">
        <v>1</v>
      </c>
      <c r="E234" t="s">
        <v>740</v>
      </c>
      <c r="F234" s="31">
        <f t="shared" si="90"/>
        <v>1</v>
      </c>
      <c r="G234" s="31">
        <v>0</v>
      </c>
      <c r="H234" s="31" t="s">
        <v>46</v>
      </c>
      <c r="I234" s="31">
        <v>8.9</v>
      </c>
      <c r="J234" s="31">
        <v>11.1</v>
      </c>
      <c r="K234" s="31">
        <v>0</v>
      </c>
      <c r="L234" s="31">
        <v>0</v>
      </c>
      <c r="M234" s="31">
        <v>0</v>
      </c>
      <c r="N234" s="31">
        <v>0</v>
      </c>
      <c r="O234" s="31">
        <v>69.2</v>
      </c>
      <c r="P234" s="31">
        <v>30.8</v>
      </c>
      <c r="Q234" s="31">
        <v>84.6</v>
      </c>
      <c r="R234" s="31">
        <v>15.4</v>
      </c>
      <c r="S234" s="31">
        <v>89.6</v>
      </c>
      <c r="T234" s="31">
        <v>10.4</v>
      </c>
      <c r="U234" s="31">
        <v>85.5</v>
      </c>
      <c r="V234" s="31">
        <v>14.5</v>
      </c>
      <c r="Y234" t="s">
        <v>22</v>
      </c>
      <c r="Z234" t="s">
        <v>455</v>
      </c>
      <c r="AA234" t="b">
        <v>0</v>
      </c>
      <c r="AK234">
        <f t="shared" si="77"/>
        <v>11.1</v>
      </c>
      <c r="AL234">
        <f t="shared" si="78"/>
        <v>11.100234</v>
      </c>
      <c r="AM234">
        <f t="shared" si="79"/>
        <v>2.8001989999999997</v>
      </c>
      <c r="AN234" t="str">
        <f t="shared" si="80"/>
        <v>London Borough Of Richmond Upon Thames Council</v>
      </c>
      <c r="AO234">
        <f t="shared" si="81"/>
        <v>2.8</v>
      </c>
      <c r="AQ234">
        <f>SUM($AU$2:AU234)</f>
        <v>233</v>
      </c>
      <c r="AR234" t="str">
        <f t="shared" si="100"/>
        <v>London Borough Of Richmond Upon Thames Council</v>
      </c>
      <c r="AS234">
        <f t="shared" si="75"/>
        <v>2.8</v>
      </c>
      <c r="AT234">
        <f t="shared" si="76"/>
        <v>0</v>
      </c>
      <c r="AU234">
        <f t="shared" si="83"/>
        <v>1</v>
      </c>
      <c r="AX234" t="str">
        <f t="shared" si="84"/>
        <v>London Borough Of Richmond Upon Thames Council</v>
      </c>
      <c r="AY234">
        <f t="shared" si="85"/>
        <v>2.8</v>
      </c>
      <c r="AZ234">
        <f t="shared" si="86"/>
        <v>0</v>
      </c>
      <c r="BB234" t="str">
        <f t="shared" si="87"/>
        <v>London Borough Of Richmond Upon Thames Council</v>
      </c>
      <c r="BC234">
        <f t="shared" si="88"/>
        <v>2.8</v>
      </c>
      <c r="BD234" s="31">
        <f>IFERROR(BC234-VLOOKUP(BB234,Data_2018!$C$2:$V$394,$AE$1+6,FALSE),"")</f>
        <v>-2.2000000000000002</v>
      </c>
      <c r="BE234" s="43" t="str">
        <f t="shared" si="91"/>
        <v>i</v>
      </c>
      <c r="BL234" s="31" t="str">
        <f t="shared" si="92"/>
        <v>London Borough Of Richmond Upon Thames Council</v>
      </c>
      <c r="BM234" s="31">
        <f t="shared" si="93"/>
        <v>-2.2000000000000002</v>
      </c>
      <c r="BN234" s="31">
        <f t="shared" si="94"/>
        <v>-2.1999766000000003</v>
      </c>
      <c r="BO234" s="31">
        <f t="shared" si="95"/>
        <v>-0.3999947999999986</v>
      </c>
      <c r="BP234" s="31" t="str">
        <f t="shared" si="96"/>
        <v>Suffolk Coastal District Council and Waveney District Counci</v>
      </c>
      <c r="BQ234" s="31">
        <f t="shared" si="97"/>
        <v>-0.39999999999999858</v>
      </c>
      <c r="BR234" s="31">
        <f t="shared" si="98"/>
        <v>-0.39999999999999858</v>
      </c>
      <c r="BS234" s="31">
        <f t="shared" si="99"/>
        <v>0</v>
      </c>
    </row>
    <row r="235" spans="1:71" ht="14.25" customHeight="1" x14ac:dyDescent="0.25">
      <c r="A235" s="8">
        <f>--((B235+Data_2018!B235)=2)</f>
        <v>1</v>
      </c>
      <c r="B235" s="8">
        <f t="shared" si="89"/>
        <v>1</v>
      </c>
      <c r="C235" t="s">
        <v>456</v>
      </c>
      <c r="D235">
        <v>1</v>
      </c>
      <c r="E235" t="s">
        <v>739</v>
      </c>
      <c r="F235" s="31">
        <f t="shared" si="90"/>
        <v>1</v>
      </c>
      <c r="G235" s="31">
        <v>0</v>
      </c>
      <c r="H235" s="31" t="s">
        <v>43</v>
      </c>
      <c r="I235" s="31">
        <v>12.9</v>
      </c>
      <c r="J235" s="31">
        <v>19</v>
      </c>
      <c r="K235" s="31">
        <v>51.6</v>
      </c>
      <c r="L235" s="31">
        <v>86.4</v>
      </c>
      <c r="M235" s="31">
        <v>2.7</v>
      </c>
      <c r="N235" s="31">
        <v>2.2000000000000002</v>
      </c>
      <c r="O235" s="31">
        <v>40.6</v>
      </c>
      <c r="P235" s="31">
        <v>59.4</v>
      </c>
      <c r="Q235" s="31">
        <v>43.2</v>
      </c>
      <c r="R235" s="31">
        <v>56.8</v>
      </c>
      <c r="S235" s="31">
        <v>59.4</v>
      </c>
      <c r="T235" s="31">
        <v>40.6</v>
      </c>
      <c r="U235" s="31">
        <v>71.8</v>
      </c>
      <c r="V235" s="31">
        <v>28.2</v>
      </c>
      <c r="W235" t="s">
        <v>457</v>
      </c>
      <c r="Y235" t="s">
        <v>25</v>
      </c>
      <c r="Z235" t="s">
        <v>456</v>
      </c>
      <c r="AA235" t="b">
        <v>0</v>
      </c>
      <c r="AK235">
        <f t="shared" si="77"/>
        <v>19</v>
      </c>
      <c r="AL235">
        <f t="shared" si="78"/>
        <v>19.000235</v>
      </c>
      <c r="AM235">
        <f t="shared" si="79"/>
        <v>2.8000279999999997</v>
      </c>
      <c r="AN235" t="str">
        <f t="shared" si="80"/>
        <v>Borough of Poole</v>
      </c>
      <c r="AO235">
        <f t="shared" si="81"/>
        <v>2.8</v>
      </c>
      <c r="AQ235">
        <f>SUM($AU$2:AU235)</f>
        <v>234</v>
      </c>
      <c r="AR235" t="str">
        <f t="shared" si="100"/>
        <v>Borough of Poole</v>
      </c>
      <c r="AS235">
        <f t="shared" si="75"/>
        <v>2.8</v>
      </c>
      <c r="AT235">
        <f t="shared" si="76"/>
        <v>0</v>
      </c>
      <c r="AU235">
        <f t="shared" si="83"/>
        <v>1</v>
      </c>
      <c r="AX235" t="str">
        <f t="shared" si="84"/>
        <v>Borough of Poole</v>
      </c>
      <c r="AY235">
        <f t="shared" si="85"/>
        <v>2.8</v>
      </c>
      <c r="AZ235">
        <f t="shared" si="86"/>
        <v>0</v>
      </c>
      <c r="BB235" t="str">
        <f t="shared" si="87"/>
        <v>Borough of Poole</v>
      </c>
      <c r="BC235">
        <f t="shared" si="88"/>
        <v>2.8</v>
      </c>
      <c r="BD235" s="31">
        <f>IFERROR(BC235-VLOOKUP(BB235,Data_2018!$C$2:$V$394,$AE$1+6,FALSE),"")</f>
        <v>5</v>
      </c>
      <c r="BE235" s="43" t="str">
        <f t="shared" si="91"/>
        <v>h</v>
      </c>
      <c r="BL235" s="31" t="str">
        <f t="shared" si="92"/>
        <v>Borough of Poole</v>
      </c>
      <c r="BM235" s="31">
        <f t="shared" si="93"/>
        <v>5</v>
      </c>
      <c r="BN235" s="31">
        <f t="shared" si="94"/>
        <v>5.0000235000000002</v>
      </c>
      <c r="BO235" s="31">
        <f t="shared" si="95"/>
        <v>-0.39999729999999856</v>
      </c>
      <c r="BP235" s="31" t="str">
        <f t="shared" si="96"/>
        <v>Humberside Fire &amp; Rescue Service</v>
      </c>
      <c r="BQ235" s="31">
        <f t="shared" si="97"/>
        <v>-0.39999999999999858</v>
      </c>
      <c r="BR235" s="31">
        <f t="shared" si="98"/>
        <v>-0.39999999999999858</v>
      </c>
      <c r="BS235" s="31">
        <f t="shared" si="99"/>
        <v>0</v>
      </c>
    </row>
    <row r="236" spans="1:71" ht="14.25" customHeight="1" x14ac:dyDescent="0.25">
      <c r="A236" s="8">
        <f>--((B236+Data_2018!B236)=2)</f>
        <v>1</v>
      </c>
      <c r="B236" s="8">
        <f t="shared" si="89"/>
        <v>1</v>
      </c>
      <c r="C236" t="s">
        <v>458</v>
      </c>
      <c r="D236">
        <v>1</v>
      </c>
      <c r="E236" t="s">
        <v>736</v>
      </c>
      <c r="F236" s="31">
        <f t="shared" si="90"/>
        <v>1</v>
      </c>
      <c r="G236" s="31">
        <v>0</v>
      </c>
      <c r="H236" s="31" t="s">
        <v>34</v>
      </c>
      <c r="I236" s="31">
        <v>6</v>
      </c>
      <c r="J236" s="31">
        <v>-5</v>
      </c>
      <c r="K236" s="31">
        <v>0</v>
      </c>
      <c r="L236" s="31">
        <v>0</v>
      </c>
      <c r="M236" s="31">
        <v>0</v>
      </c>
      <c r="N236" s="31">
        <v>0</v>
      </c>
      <c r="O236" s="31">
        <v>38</v>
      </c>
      <c r="P236" s="31">
        <v>62</v>
      </c>
      <c r="Q236" s="31">
        <v>52</v>
      </c>
      <c r="R236" s="31">
        <v>48</v>
      </c>
      <c r="S236" s="31">
        <v>39</v>
      </c>
      <c r="T236" s="31">
        <v>61</v>
      </c>
      <c r="U236" s="31">
        <v>46</v>
      </c>
      <c r="V236" s="31">
        <v>54</v>
      </c>
      <c r="W236" t="s">
        <v>459</v>
      </c>
      <c r="Y236" t="s">
        <v>23</v>
      </c>
      <c r="Z236" t="s">
        <v>458</v>
      </c>
      <c r="AA236" t="b">
        <v>0</v>
      </c>
      <c r="AK236">
        <f t="shared" si="77"/>
        <v>-5</v>
      </c>
      <c r="AL236">
        <f t="shared" si="78"/>
        <v>-4.9997639999999999</v>
      </c>
      <c r="AM236">
        <f t="shared" si="79"/>
        <v>2.6001660000000002</v>
      </c>
      <c r="AN236" t="str">
        <f t="shared" si="80"/>
        <v>Kent Fire &amp; Rescue Service</v>
      </c>
      <c r="AO236">
        <f t="shared" si="81"/>
        <v>2.6</v>
      </c>
      <c r="AQ236">
        <f>SUM($AU$2:AU236)</f>
        <v>235</v>
      </c>
      <c r="AR236" t="str">
        <f t="shared" si="100"/>
        <v>Kent Fire &amp; Rescue Service</v>
      </c>
      <c r="AS236">
        <f t="shared" si="75"/>
        <v>2.6</v>
      </c>
      <c r="AT236">
        <f t="shared" si="76"/>
        <v>0</v>
      </c>
      <c r="AU236">
        <f t="shared" si="83"/>
        <v>1</v>
      </c>
      <c r="AX236" t="str">
        <f t="shared" si="84"/>
        <v>Kent Fire &amp; Rescue Service</v>
      </c>
      <c r="AY236">
        <f t="shared" si="85"/>
        <v>2.6</v>
      </c>
      <c r="AZ236">
        <f t="shared" si="86"/>
        <v>0</v>
      </c>
      <c r="BB236" t="str">
        <f t="shared" si="87"/>
        <v>Kent Fire &amp; Rescue Service</v>
      </c>
      <c r="BC236">
        <f t="shared" si="88"/>
        <v>2.6</v>
      </c>
      <c r="BD236" s="31">
        <f>IFERROR(BC236-VLOOKUP(BB236,Data_2018!$C$2:$V$394,$AE$1+6,FALSE),"")</f>
        <v>0.60000000000000009</v>
      </c>
      <c r="BE236" s="43" t="str">
        <f t="shared" si="91"/>
        <v>h</v>
      </c>
      <c r="BL236" s="31" t="str">
        <f t="shared" si="92"/>
        <v>Kent Fire &amp; Rescue Service</v>
      </c>
      <c r="BM236" s="31">
        <f t="shared" si="93"/>
        <v>0.60000000000000009</v>
      </c>
      <c r="BN236" s="31">
        <f t="shared" si="94"/>
        <v>0.6000236000000001</v>
      </c>
      <c r="BO236" s="31">
        <f t="shared" si="95"/>
        <v>-0.3999988999999986</v>
      </c>
      <c r="BP236" s="31" t="str">
        <f t="shared" si="96"/>
        <v>Dartford Borough Council</v>
      </c>
      <c r="BQ236" s="31">
        <f t="shared" si="97"/>
        <v>-0.39999999999999858</v>
      </c>
      <c r="BR236" s="31">
        <f t="shared" si="98"/>
        <v>-0.39999999999999858</v>
      </c>
      <c r="BS236" s="31">
        <f t="shared" si="99"/>
        <v>0</v>
      </c>
    </row>
    <row r="237" spans="1:71" ht="14.25" customHeight="1" x14ac:dyDescent="0.25">
      <c r="A237" s="8">
        <f>--((B237+Data_2018!B237)=2)</f>
        <v>1</v>
      </c>
      <c r="B237" s="8">
        <f t="shared" si="89"/>
        <v>1</v>
      </c>
      <c r="C237" t="s">
        <v>460</v>
      </c>
      <c r="D237">
        <v>1</v>
      </c>
      <c r="E237" t="s">
        <v>736</v>
      </c>
      <c r="F237" s="31">
        <f t="shared" si="90"/>
        <v>1</v>
      </c>
      <c r="G237" s="31">
        <v>0</v>
      </c>
      <c r="H237" s="31" t="s">
        <v>34</v>
      </c>
      <c r="I237" s="31">
        <v>1.9</v>
      </c>
      <c r="J237" s="31">
        <v>4.4000000000000004</v>
      </c>
      <c r="K237" s="31">
        <v>0</v>
      </c>
      <c r="L237" s="31">
        <v>0</v>
      </c>
      <c r="M237" s="31">
        <v>0</v>
      </c>
      <c r="N237" s="31">
        <v>0</v>
      </c>
      <c r="O237" s="31">
        <v>46</v>
      </c>
      <c r="P237" s="31">
        <v>54</v>
      </c>
      <c r="Q237" s="31">
        <v>44</v>
      </c>
      <c r="R237" s="31">
        <v>56</v>
      </c>
      <c r="S237" s="31">
        <v>49</v>
      </c>
      <c r="T237" s="31">
        <v>51</v>
      </c>
      <c r="U237" s="31">
        <v>45</v>
      </c>
      <c r="V237" s="31">
        <v>55</v>
      </c>
      <c r="W237" t="s">
        <v>461</v>
      </c>
      <c r="Y237" t="s">
        <v>22</v>
      </c>
      <c r="Z237" t="s">
        <v>460</v>
      </c>
      <c r="AA237" t="b">
        <v>0</v>
      </c>
      <c r="AK237">
        <f t="shared" si="77"/>
        <v>4.4000000000000004</v>
      </c>
      <c r="AL237">
        <f t="shared" si="78"/>
        <v>4.4002370000000006</v>
      </c>
      <c r="AM237">
        <f t="shared" si="79"/>
        <v>2.600082</v>
      </c>
      <c r="AN237" t="str">
        <f t="shared" si="80"/>
        <v>Croydon Council</v>
      </c>
      <c r="AO237">
        <f t="shared" si="81"/>
        <v>2.6</v>
      </c>
      <c r="AQ237">
        <f>SUM($AU$2:AU237)</f>
        <v>236</v>
      </c>
      <c r="AR237" t="str">
        <f t="shared" si="100"/>
        <v>Croydon Council</v>
      </c>
      <c r="AS237">
        <f t="shared" si="75"/>
        <v>2.6</v>
      </c>
      <c r="AT237">
        <f t="shared" si="76"/>
        <v>0</v>
      </c>
      <c r="AU237">
        <f t="shared" si="83"/>
        <v>1</v>
      </c>
      <c r="AX237" t="str">
        <f t="shared" si="84"/>
        <v>Croydon Council</v>
      </c>
      <c r="AY237">
        <f t="shared" si="85"/>
        <v>2.6</v>
      </c>
      <c r="AZ237">
        <f t="shared" si="86"/>
        <v>0</v>
      </c>
      <c r="BB237" t="str">
        <f t="shared" si="87"/>
        <v>Croydon Council</v>
      </c>
      <c r="BC237">
        <f t="shared" si="88"/>
        <v>2.6</v>
      </c>
      <c r="BD237" s="31">
        <f>IFERROR(BC237-VLOOKUP(BB237,Data_2018!$C$2:$V$394,$AE$1+6,FALSE),"")</f>
        <v>0.20000000000000018</v>
      </c>
      <c r="BE237" s="43" t="str">
        <f t="shared" si="91"/>
        <v>h</v>
      </c>
      <c r="BL237" s="31" t="str">
        <f t="shared" si="92"/>
        <v>Croydon Council</v>
      </c>
      <c r="BM237" s="31">
        <f t="shared" si="93"/>
        <v>0.20000000000000018</v>
      </c>
      <c r="BN237" s="31">
        <f t="shared" si="94"/>
        <v>0.20002370000000017</v>
      </c>
      <c r="BO237" s="31">
        <f t="shared" si="95"/>
        <v>-0.49997520000000001</v>
      </c>
      <c r="BP237" s="31" t="str">
        <f t="shared" si="96"/>
        <v>East Sussex Fire and Rescue Service</v>
      </c>
      <c r="BQ237" s="31">
        <f t="shared" si="97"/>
        <v>-0.5</v>
      </c>
      <c r="BR237" s="31">
        <f t="shared" si="98"/>
        <v>-0.5</v>
      </c>
      <c r="BS237" s="31">
        <f t="shared" si="99"/>
        <v>0</v>
      </c>
    </row>
    <row r="238" spans="1:71" ht="14.25" customHeight="1" x14ac:dyDescent="0.25">
      <c r="A238" s="8">
        <f>--((B238+Data_2018!B238)=2)</f>
        <v>1</v>
      </c>
      <c r="B238" s="8">
        <f t="shared" si="89"/>
        <v>1</v>
      </c>
      <c r="C238" t="s">
        <v>462</v>
      </c>
      <c r="D238">
        <v>1</v>
      </c>
      <c r="E238" t="s">
        <v>741</v>
      </c>
      <c r="F238" s="31">
        <f t="shared" si="90"/>
        <v>1</v>
      </c>
      <c r="G238" s="31">
        <v>0</v>
      </c>
      <c r="H238" s="31" t="s">
        <v>34</v>
      </c>
      <c r="I238" s="31">
        <v>10.9</v>
      </c>
      <c r="J238" s="31">
        <v>11.8</v>
      </c>
      <c r="K238" s="31">
        <v>0</v>
      </c>
      <c r="L238" s="31">
        <v>0</v>
      </c>
      <c r="M238" s="31">
        <v>0</v>
      </c>
      <c r="N238" s="31">
        <v>0</v>
      </c>
      <c r="O238" s="31">
        <v>22.6</v>
      </c>
      <c r="P238" s="31">
        <v>77.400000000000006</v>
      </c>
      <c r="Q238" s="31">
        <v>18.3</v>
      </c>
      <c r="R238" s="31">
        <v>81.7</v>
      </c>
      <c r="S238" s="31">
        <v>19.5</v>
      </c>
      <c r="T238" s="31">
        <v>80.5</v>
      </c>
      <c r="U238" s="31">
        <v>31.9</v>
      </c>
      <c r="V238" s="31">
        <v>68.099999999999994</v>
      </c>
      <c r="W238" t="s">
        <v>463</v>
      </c>
      <c r="Y238" t="s">
        <v>24</v>
      </c>
      <c r="Z238" t="s">
        <v>462</v>
      </c>
      <c r="AA238" t="b">
        <v>0</v>
      </c>
      <c r="AK238">
        <f t="shared" si="77"/>
        <v>11.8</v>
      </c>
      <c r="AL238">
        <f t="shared" si="78"/>
        <v>11.800238</v>
      </c>
      <c r="AM238">
        <f t="shared" si="79"/>
        <v>2.5001570000000002</v>
      </c>
      <c r="AN238" t="str">
        <f t="shared" si="80"/>
        <v>Hinckley And Bosworth Borough Council</v>
      </c>
      <c r="AO238">
        <f t="shared" si="81"/>
        <v>2.5</v>
      </c>
      <c r="AQ238">
        <f>SUM($AU$2:AU238)</f>
        <v>237</v>
      </c>
      <c r="AR238" t="str">
        <f t="shared" si="100"/>
        <v>Hinckley And Bosworth Borough Council</v>
      </c>
      <c r="AS238">
        <f t="shared" si="75"/>
        <v>2.5</v>
      </c>
      <c r="AT238">
        <f t="shared" si="76"/>
        <v>0</v>
      </c>
      <c r="AU238">
        <f t="shared" si="83"/>
        <v>1</v>
      </c>
      <c r="AX238" t="str">
        <f t="shared" si="84"/>
        <v>Hinckley And Bosworth Borough Council</v>
      </c>
      <c r="AY238">
        <f t="shared" si="85"/>
        <v>2.5</v>
      </c>
      <c r="AZ238">
        <f t="shared" si="86"/>
        <v>0</v>
      </c>
      <c r="BB238" t="str">
        <f t="shared" si="87"/>
        <v>Hinckley And Bosworth Borough Council</v>
      </c>
      <c r="BC238">
        <f t="shared" si="88"/>
        <v>2.5</v>
      </c>
      <c r="BD238" s="31">
        <f>IFERROR(BC238-VLOOKUP(BB238,Data_2018!$C$2:$V$394,$AE$1+6,FALSE),"")</f>
        <v>2.5</v>
      </c>
      <c r="BE238" s="43" t="str">
        <f t="shared" si="91"/>
        <v>h</v>
      </c>
      <c r="BL238" s="31" t="str">
        <f t="shared" si="92"/>
        <v>Hinckley And Bosworth Borough Council</v>
      </c>
      <c r="BM238" s="31">
        <f t="shared" si="93"/>
        <v>2.5</v>
      </c>
      <c r="BN238" s="31">
        <f t="shared" si="94"/>
        <v>2.5000238000000001</v>
      </c>
      <c r="BO238" s="31">
        <f t="shared" si="95"/>
        <v>-0.49997800000000042</v>
      </c>
      <c r="BP238" s="31" t="str">
        <f t="shared" si="96"/>
        <v>Kingston upon Hull City Council</v>
      </c>
      <c r="BQ238" s="31">
        <f t="shared" si="97"/>
        <v>-0.50000000000000044</v>
      </c>
      <c r="BR238" s="31">
        <f t="shared" si="98"/>
        <v>-0.50000000000000044</v>
      </c>
      <c r="BS238" s="31">
        <f t="shared" si="99"/>
        <v>0</v>
      </c>
    </row>
    <row r="239" spans="1:71" ht="14.25" customHeight="1" x14ac:dyDescent="0.25">
      <c r="A239" s="8">
        <f>--((B239+Data_2018!B239)=2)</f>
        <v>1</v>
      </c>
      <c r="B239" s="8">
        <f t="shared" si="89"/>
        <v>1</v>
      </c>
      <c r="C239" t="s">
        <v>464</v>
      </c>
      <c r="D239">
        <v>1</v>
      </c>
      <c r="E239" t="s">
        <v>740</v>
      </c>
      <c r="F239" s="31">
        <f t="shared" si="90"/>
        <v>1</v>
      </c>
      <c r="G239" s="31">
        <v>0</v>
      </c>
      <c r="H239" s="31" t="s">
        <v>46</v>
      </c>
      <c r="I239" s="31">
        <v>10.199999999999999</v>
      </c>
      <c r="J239" s="31">
        <v>3.2</v>
      </c>
      <c r="K239" s="31">
        <v>-17.100000000000001</v>
      </c>
      <c r="L239" s="31">
        <v>0</v>
      </c>
      <c r="M239" s="31">
        <v>40.1</v>
      </c>
      <c r="N239" s="31">
        <v>16.5</v>
      </c>
      <c r="O239" s="31">
        <v>78.8</v>
      </c>
      <c r="P239" s="31">
        <v>21.2</v>
      </c>
      <c r="Q239" s="31">
        <v>93.2</v>
      </c>
      <c r="R239" s="31">
        <v>6.8</v>
      </c>
      <c r="S239" s="31">
        <v>89.5</v>
      </c>
      <c r="T239" s="31">
        <v>10.5</v>
      </c>
      <c r="U239" s="31">
        <v>90.5</v>
      </c>
      <c r="V239" s="31">
        <v>9.5</v>
      </c>
      <c r="W239" t="s">
        <v>465</v>
      </c>
      <c r="Y239" t="s">
        <v>22</v>
      </c>
      <c r="Z239" t="s">
        <v>464</v>
      </c>
      <c r="AA239" t="b">
        <v>0</v>
      </c>
      <c r="AK239">
        <f t="shared" si="77"/>
        <v>3.2</v>
      </c>
      <c r="AL239">
        <f t="shared" si="78"/>
        <v>3.2002390000000003</v>
      </c>
      <c r="AM239">
        <f t="shared" si="79"/>
        <v>2.4001039999999998</v>
      </c>
      <c r="AN239" t="str">
        <f t="shared" si="80"/>
        <v>Durham Fire Brigade</v>
      </c>
      <c r="AO239">
        <f t="shared" si="81"/>
        <v>2.4</v>
      </c>
      <c r="AQ239">
        <f>SUM($AU$2:AU239)</f>
        <v>238</v>
      </c>
      <c r="AR239" t="str">
        <f t="shared" si="100"/>
        <v>Durham Fire Brigade</v>
      </c>
      <c r="AS239">
        <f t="shared" si="75"/>
        <v>2.4</v>
      </c>
      <c r="AT239">
        <f t="shared" si="76"/>
        <v>0</v>
      </c>
      <c r="AU239">
        <f t="shared" si="83"/>
        <v>1</v>
      </c>
      <c r="AX239" t="str">
        <f t="shared" si="84"/>
        <v>Durham Fire Brigade</v>
      </c>
      <c r="AY239">
        <f t="shared" si="85"/>
        <v>2.4</v>
      </c>
      <c r="AZ239">
        <f t="shared" si="86"/>
        <v>0</v>
      </c>
      <c r="BB239" t="str">
        <f t="shared" si="87"/>
        <v>Durham Fire Brigade</v>
      </c>
      <c r="BC239">
        <f t="shared" si="88"/>
        <v>2.4</v>
      </c>
      <c r="BD239" s="31">
        <f>IFERROR(BC239-VLOOKUP(BB239,Data_2018!$C$2:$V$394,$AE$1+6,FALSE),"")</f>
        <v>-0.20000000000000018</v>
      </c>
      <c r="BE239" s="43" t="str">
        <f t="shared" si="91"/>
        <v>i</v>
      </c>
      <c r="BL239" s="31" t="str">
        <f t="shared" si="92"/>
        <v>Durham Fire Brigade</v>
      </c>
      <c r="BM239" s="31">
        <f t="shared" si="93"/>
        <v>-0.20000000000000018</v>
      </c>
      <c r="BN239" s="31">
        <f t="shared" si="94"/>
        <v>-0.19997610000000018</v>
      </c>
      <c r="BO239" s="31">
        <f t="shared" si="95"/>
        <v>-0.49998169999999997</v>
      </c>
      <c r="BP239" s="31" t="str">
        <f t="shared" si="96"/>
        <v>West Yorkshire Fire and Rescue Service</v>
      </c>
      <c r="BQ239" s="31">
        <f t="shared" si="97"/>
        <v>-0.5</v>
      </c>
      <c r="BR239" s="31">
        <f t="shared" si="98"/>
        <v>-0.5</v>
      </c>
      <c r="BS239" s="31">
        <f t="shared" si="99"/>
        <v>0</v>
      </c>
    </row>
    <row r="240" spans="1:71" ht="14.25" customHeight="1" x14ac:dyDescent="0.25">
      <c r="A240" s="8">
        <f>--((B240+Data_2018!B240)=2)</f>
        <v>1</v>
      </c>
      <c r="B240" s="8">
        <f t="shared" si="89"/>
        <v>1</v>
      </c>
      <c r="C240" t="s">
        <v>466</v>
      </c>
      <c r="D240">
        <v>1</v>
      </c>
      <c r="E240" t="s">
        <v>739</v>
      </c>
      <c r="F240" s="31">
        <f t="shared" si="90"/>
        <v>1</v>
      </c>
      <c r="G240" s="31">
        <v>0</v>
      </c>
      <c r="H240" s="31" t="s">
        <v>43</v>
      </c>
      <c r="I240" s="31">
        <v>14</v>
      </c>
      <c r="J240" s="31">
        <v>22.2</v>
      </c>
      <c r="K240" s="31">
        <v>-14.9</v>
      </c>
      <c r="L240" s="31">
        <v>-8.6</v>
      </c>
      <c r="M240" s="31">
        <v>8.6999999999999993</v>
      </c>
      <c r="N240" s="31">
        <v>5.6</v>
      </c>
      <c r="O240" s="31">
        <v>35.200000000000003</v>
      </c>
      <c r="P240" s="31">
        <v>64.8</v>
      </c>
      <c r="Q240" s="31">
        <v>47.6</v>
      </c>
      <c r="R240" s="31">
        <v>52.4</v>
      </c>
      <c r="S240" s="31">
        <v>60.5</v>
      </c>
      <c r="T240" s="31">
        <v>39.5</v>
      </c>
      <c r="U240" s="31">
        <v>72.7</v>
      </c>
      <c r="V240" s="31">
        <v>27.3</v>
      </c>
      <c r="W240" t="s">
        <v>467</v>
      </c>
      <c r="Y240" t="s">
        <v>25</v>
      </c>
      <c r="Z240" t="s">
        <v>466</v>
      </c>
      <c r="AA240" t="b">
        <v>0</v>
      </c>
      <c r="AK240">
        <f t="shared" si="77"/>
        <v>22.2</v>
      </c>
      <c r="AL240">
        <f t="shared" si="78"/>
        <v>22.200240000000001</v>
      </c>
      <c r="AM240">
        <f t="shared" si="79"/>
        <v>2.3000229999999999</v>
      </c>
      <c r="AN240" t="str">
        <f t="shared" si="80"/>
        <v>Blaby District Council</v>
      </c>
      <c r="AO240">
        <f t="shared" si="81"/>
        <v>2.2999999999999998</v>
      </c>
      <c r="AQ240">
        <f>SUM($AU$2:AU240)</f>
        <v>239</v>
      </c>
      <c r="AR240" t="str">
        <f t="shared" si="100"/>
        <v>Blaby District Council</v>
      </c>
      <c r="AS240">
        <f t="shared" si="75"/>
        <v>2.2999999999999998</v>
      </c>
      <c r="AT240">
        <f t="shared" si="76"/>
        <v>0</v>
      </c>
      <c r="AU240">
        <f t="shared" si="83"/>
        <v>1</v>
      </c>
      <c r="AX240" t="str">
        <f t="shared" si="84"/>
        <v>Blaby District Council</v>
      </c>
      <c r="AY240">
        <f t="shared" si="85"/>
        <v>2.2999999999999998</v>
      </c>
      <c r="AZ240">
        <f t="shared" si="86"/>
        <v>0</v>
      </c>
      <c r="BB240" t="str">
        <f t="shared" si="87"/>
        <v>Blaby District Council</v>
      </c>
      <c r="BC240">
        <f t="shared" si="88"/>
        <v>2.2999999999999998</v>
      </c>
      <c r="BD240" s="31">
        <f>IFERROR(BC240-VLOOKUP(BB240,Data_2018!$C$2:$V$394,$AE$1+6,FALSE),"")</f>
        <v>-3.6000000000000005</v>
      </c>
      <c r="BE240" s="43" t="str">
        <f t="shared" si="91"/>
        <v>i</v>
      </c>
      <c r="BL240" s="31" t="str">
        <f t="shared" si="92"/>
        <v>Blaby District Council</v>
      </c>
      <c r="BM240" s="31">
        <f t="shared" si="93"/>
        <v>-3.6000000000000005</v>
      </c>
      <c r="BN240" s="31">
        <f t="shared" si="94"/>
        <v>-3.5999760000000007</v>
      </c>
      <c r="BO240" s="31">
        <f t="shared" si="95"/>
        <v>-0.49999850000000001</v>
      </c>
      <c r="BP240" s="31" t="str">
        <f t="shared" si="96"/>
        <v>Cannock Chase District Council</v>
      </c>
      <c r="BQ240" s="31">
        <f t="shared" si="97"/>
        <v>-0.5</v>
      </c>
      <c r="BR240" s="31">
        <f t="shared" si="98"/>
        <v>-0.5</v>
      </c>
      <c r="BS240" s="31">
        <f t="shared" si="99"/>
        <v>0</v>
      </c>
    </row>
    <row r="241" spans="1:71" ht="14.25" customHeight="1" x14ac:dyDescent="0.25">
      <c r="A241" s="8">
        <f>--((B241+Data_2018!B241)=2)</f>
        <v>1</v>
      </c>
      <c r="B241" s="8">
        <f t="shared" si="89"/>
        <v>1</v>
      </c>
      <c r="C241" t="s">
        <v>468</v>
      </c>
      <c r="D241">
        <v>1</v>
      </c>
      <c r="E241" t="s">
        <v>736</v>
      </c>
      <c r="F241" s="31">
        <f t="shared" si="90"/>
        <v>1</v>
      </c>
      <c r="G241" s="31">
        <v>0</v>
      </c>
      <c r="H241" s="31" t="s">
        <v>34</v>
      </c>
      <c r="I241" s="31">
        <v>11</v>
      </c>
      <c r="J241" s="31">
        <v>8</v>
      </c>
      <c r="K241" s="31">
        <v>0</v>
      </c>
      <c r="L241" s="31">
        <v>0</v>
      </c>
      <c r="M241" s="31">
        <v>0</v>
      </c>
      <c r="N241" s="31">
        <v>0</v>
      </c>
      <c r="O241" s="31">
        <v>33</v>
      </c>
      <c r="P241" s="31">
        <v>67</v>
      </c>
      <c r="Q241" s="31">
        <v>25</v>
      </c>
      <c r="R241" s="31">
        <v>75</v>
      </c>
      <c r="S241" s="31">
        <v>31</v>
      </c>
      <c r="T241" s="31">
        <v>69</v>
      </c>
      <c r="U241" s="31">
        <v>45</v>
      </c>
      <c r="V241" s="31">
        <v>55</v>
      </c>
      <c r="W241" t="s">
        <v>469</v>
      </c>
      <c r="Y241" t="s">
        <v>23</v>
      </c>
      <c r="Z241" t="s">
        <v>468</v>
      </c>
      <c r="AA241" t="b">
        <v>0</v>
      </c>
      <c r="AK241">
        <f t="shared" si="77"/>
        <v>8</v>
      </c>
      <c r="AL241">
        <f t="shared" si="78"/>
        <v>8.0002410000000008</v>
      </c>
      <c r="AM241">
        <f t="shared" si="79"/>
        <v>2.2002330000000003</v>
      </c>
      <c r="AN241" t="str">
        <f t="shared" si="80"/>
        <v>North Tyneside Council</v>
      </c>
      <c r="AO241">
        <f t="shared" si="81"/>
        <v>2.2000000000000002</v>
      </c>
      <c r="AQ241">
        <f>SUM($AU$2:AU241)</f>
        <v>240</v>
      </c>
      <c r="AR241" t="str">
        <f t="shared" si="100"/>
        <v>North Tyneside Council</v>
      </c>
      <c r="AS241">
        <f t="shared" si="75"/>
        <v>2.2000000000000002</v>
      </c>
      <c r="AT241">
        <f t="shared" si="76"/>
        <v>0</v>
      </c>
      <c r="AU241">
        <f t="shared" si="83"/>
        <v>1</v>
      </c>
      <c r="AX241" t="str">
        <f t="shared" si="84"/>
        <v>North Tyneside Council</v>
      </c>
      <c r="AY241">
        <f t="shared" si="85"/>
        <v>2.2000000000000002</v>
      </c>
      <c r="AZ241">
        <f t="shared" si="86"/>
        <v>0</v>
      </c>
      <c r="BB241" t="str">
        <f t="shared" si="87"/>
        <v>North Tyneside Council</v>
      </c>
      <c r="BC241">
        <f t="shared" si="88"/>
        <v>2.2000000000000002</v>
      </c>
      <c r="BD241" s="31">
        <f>IFERROR(BC241-VLOOKUP(BB241,Data_2018!$C$2:$V$394,$AE$1+6,FALSE),"")</f>
        <v>1.6</v>
      </c>
      <c r="BE241" s="43" t="str">
        <f t="shared" si="91"/>
        <v>h</v>
      </c>
      <c r="BL241" s="31" t="str">
        <f t="shared" si="92"/>
        <v>North Tyneside Council</v>
      </c>
      <c r="BM241" s="31">
        <f t="shared" si="93"/>
        <v>1.6</v>
      </c>
      <c r="BN241" s="31">
        <f t="shared" si="94"/>
        <v>1.6000241000000002</v>
      </c>
      <c r="BO241" s="31">
        <f t="shared" si="95"/>
        <v>-0.49999860000000002</v>
      </c>
      <c r="BP241" s="31" t="str">
        <f t="shared" si="96"/>
        <v>Solihull Metropolitan Borough Council</v>
      </c>
      <c r="BQ241" s="31">
        <f t="shared" si="97"/>
        <v>-0.5</v>
      </c>
      <c r="BR241" s="31">
        <f t="shared" si="98"/>
        <v>-0.5</v>
      </c>
      <c r="BS241" s="31">
        <f t="shared" si="99"/>
        <v>0</v>
      </c>
    </row>
    <row r="242" spans="1:71" ht="14.25" customHeight="1" x14ac:dyDescent="0.25">
      <c r="A242" s="8">
        <f>--((B242+Data_2018!B242)=2)</f>
        <v>1</v>
      </c>
      <c r="B242" s="8">
        <f t="shared" si="89"/>
        <v>1</v>
      </c>
      <c r="C242" t="s">
        <v>471</v>
      </c>
      <c r="D242">
        <v>1</v>
      </c>
      <c r="E242" t="s">
        <v>739</v>
      </c>
      <c r="F242" s="31">
        <f t="shared" si="90"/>
        <v>1</v>
      </c>
      <c r="G242" s="31">
        <v>0</v>
      </c>
      <c r="H242" s="31" t="s">
        <v>43</v>
      </c>
      <c r="I242" s="31">
        <v>14</v>
      </c>
      <c r="J242" s="31">
        <v>20.3</v>
      </c>
      <c r="K242" s="31">
        <v>-227.2</v>
      </c>
      <c r="L242" s="31">
        <v>0</v>
      </c>
      <c r="M242" s="31">
        <v>3.5</v>
      </c>
      <c r="N242" s="31">
        <v>8.5</v>
      </c>
      <c r="O242" s="31">
        <v>50.4</v>
      </c>
      <c r="P242" s="31">
        <v>49.6</v>
      </c>
      <c r="Q242" s="31">
        <v>45.8</v>
      </c>
      <c r="R242" s="31">
        <v>54.2</v>
      </c>
      <c r="S242" s="31">
        <v>53.3</v>
      </c>
      <c r="T242" s="31">
        <v>46.7</v>
      </c>
      <c r="U242" s="31">
        <v>62.2</v>
      </c>
      <c r="V242" s="31">
        <v>37.799999999999997</v>
      </c>
      <c r="Y242" t="s">
        <v>25</v>
      </c>
      <c r="Z242" t="s">
        <v>471</v>
      </c>
      <c r="AA242" t="b">
        <v>0</v>
      </c>
      <c r="AK242">
        <f t="shared" si="77"/>
        <v>20.3</v>
      </c>
      <c r="AL242">
        <f t="shared" si="78"/>
        <v>20.300242000000001</v>
      </c>
      <c r="AM242">
        <f t="shared" si="79"/>
        <v>2.2002220000000001</v>
      </c>
      <c r="AN242" t="str">
        <f t="shared" si="80"/>
        <v>Newcastle-under-lyme Borough Council</v>
      </c>
      <c r="AO242">
        <f t="shared" si="81"/>
        <v>2.2000000000000002</v>
      </c>
      <c r="AQ242">
        <f>SUM($AU$2:AU242)</f>
        <v>241</v>
      </c>
      <c r="AR242" t="str">
        <f t="shared" si="100"/>
        <v>Newcastle-under-lyme Borough Council</v>
      </c>
      <c r="AS242">
        <f t="shared" si="75"/>
        <v>2.2000000000000002</v>
      </c>
      <c r="AT242">
        <f t="shared" si="76"/>
        <v>0</v>
      </c>
      <c r="AU242">
        <f t="shared" si="83"/>
        <v>1</v>
      </c>
      <c r="AX242" t="str">
        <f t="shared" si="84"/>
        <v>Newcastle-under-lyme Borough Council</v>
      </c>
      <c r="AY242">
        <f t="shared" si="85"/>
        <v>2.2000000000000002</v>
      </c>
      <c r="AZ242">
        <f t="shared" si="86"/>
        <v>0</v>
      </c>
      <c r="BB242" t="str">
        <f t="shared" si="87"/>
        <v>Newcastle-under-lyme Borough Council</v>
      </c>
      <c r="BC242">
        <f t="shared" si="88"/>
        <v>2.2000000000000002</v>
      </c>
      <c r="BD242" s="31">
        <f>IFERROR(BC242-VLOOKUP(BB242,Data_2018!$C$2:$V$394,$AE$1+6,FALSE),"")</f>
        <v>0.10000000000000009</v>
      </c>
      <c r="BE242" s="43" t="str">
        <f t="shared" si="91"/>
        <v>h</v>
      </c>
      <c r="BL242" s="31" t="str">
        <f t="shared" si="92"/>
        <v>Newcastle-under-lyme Borough Council</v>
      </c>
      <c r="BM242" s="31">
        <f t="shared" si="93"/>
        <v>0.10000000000000009</v>
      </c>
      <c r="BN242" s="31">
        <f t="shared" si="94"/>
        <v>0.10002420000000009</v>
      </c>
      <c r="BO242" s="31">
        <f t="shared" si="95"/>
        <v>-0.49999900000000003</v>
      </c>
      <c r="BP242" s="31" t="str">
        <f t="shared" si="96"/>
        <v>Babergh</v>
      </c>
      <c r="BQ242" s="31">
        <f t="shared" si="97"/>
        <v>-0.5</v>
      </c>
      <c r="BR242" s="31">
        <f t="shared" si="98"/>
        <v>-0.5</v>
      </c>
      <c r="BS242" s="31">
        <f t="shared" si="99"/>
        <v>0</v>
      </c>
    </row>
    <row r="243" spans="1:71" ht="14.25" customHeight="1" x14ac:dyDescent="0.25">
      <c r="A243" s="8">
        <f>--((B243+Data_2018!B243)=2)</f>
        <v>1</v>
      </c>
      <c r="B243" s="8">
        <f t="shared" si="89"/>
        <v>1</v>
      </c>
      <c r="C243" t="s">
        <v>472</v>
      </c>
      <c r="D243">
        <v>1</v>
      </c>
      <c r="E243" t="s">
        <v>736</v>
      </c>
      <c r="F243" s="31">
        <f t="shared" si="90"/>
        <v>1</v>
      </c>
      <c r="G243" s="31">
        <v>0</v>
      </c>
      <c r="H243" s="31" t="s">
        <v>34</v>
      </c>
      <c r="I243" s="31">
        <v>7.4</v>
      </c>
      <c r="J243" s="31">
        <v>8.8000000000000007</v>
      </c>
      <c r="K243" s="31">
        <v>0</v>
      </c>
      <c r="L243" s="31">
        <v>0</v>
      </c>
      <c r="M243" s="31">
        <v>0</v>
      </c>
      <c r="N243" s="31">
        <v>0</v>
      </c>
      <c r="O243" s="31">
        <v>59.2</v>
      </c>
      <c r="P243" s="31">
        <v>40.799999999999997</v>
      </c>
      <c r="Q243" s="31">
        <v>63.3</v>
      </c>
      <c r="R243" s="31">
        <v>36.700000000000003</v>
      </c>
      <c r="S243" s="31">
        <v>50</v>
      </c>
      <c r="T243" s="31">
        <v>50</v>
      </c>
      <c r="U243" s="31">
        <v>34.700000000000003</v>
      </c>
      <c r="V243" s="31">
        <v>65.3</v>
      </c>
      <c r="Y243" t="s">
        <v>23</v>
      </c>
      <c r="Z243" t="s">
        <v>472</v>
      </c>
      <c r="AA243" t="b">
        <v>0</v>
      </c>
      <c r="AK243">
        <f t="shared" si="77"/>
        <v>8.8000000000000007</v>
      </c>
      <c r="AL243">
        <f t="shared" si="78"/>
        <v>8.800243</v>
      </c>
      <c r="AM243">
        <f t="shared" si="79"/>
        <v>2.2000290000000002</v>
      </c>
      <c r="AN243" t="str">
        <f t="shared" si="80"/>
        <v>Boston Borough Council</v>
      </c>
      <c r="AO243">
        <f t="shared" si="81"/>
        <v>2.2000000000000002</v>
      </c>
      <c r="AQ243">
        <f>SUM($AU$2:AU243)</f>
        <v>242</v>
      </c>
      <c r="AR243" t="str">
        <f t="shared" si="100"/>
        <v>Boston Borough Council</v>
      </c>
      <c r="AS243">
        <f t="shared" si="75"/>
        <v>2.2000000000000002</v>
      </c>
      <c r="AT243">
        <f t="shared" si="76"/>
        <v>0</v>
      </c>
      <c r="AU243">
        <f t="shared" si="83"/>
        <v>1</v>
      </c>
      <c r="AX243" t="str">
        <f t="shared" si="84"/>
        <v>Boston Borough Council</v>
      </c>
      <c r="AY243">
        <f t="shared" si="85"/>
        <v>2.2000000000000002</v>
      </c>
      <c r="AZ243">
        <f t="shared" si="86"/>
        <v>0</v>
      </c>
      <c r="BB243" t="str">
        <f t="shared" si="87"/>
        <v>Boston Borough Council</v>
      </c>
      <c r="BC243">
        <f t="shared" si="88"/>
        <v>2.2000000000000002</v>
      </c>
      <c r="BD243" s="31">
        <f>IFERROR(BC243-VLOOKUP(BB243,Data_2018!$C$2:$V$394,$AE$1+6,FALSE),"")</f>
        <v>2.2000000000000002</v>
      </c>
      <c r="BE243" s="43" t="str">
        <f t="shared" si="91"/>
        <v>h</v>
      </c>
      <c r="BL243" s="31" t="str">
        <f t="shared" si="92"/>
        <v>Boston Borough Council</v>
      </c>
      <c r="BM243" s="31">
        <f t="shared" si="93"/>
        <v>2.2000000000000002</v>
      </c>
      <c r="BN243" s="31">
        <f t="shared" si="94"/>
        <v>2.2000243000000004</v>
      </c>
      <c r="BO243" s="31">
        <f t="shared" si="95"/>
        <v>-0.59996659999999968</v>
      </c>
      <c r="BP243" s="31" t="str">
        <f t="shared" si="96"/>
        <v>Brighton &amp; Hove City Council</v>
      </c>
      <c r="BQ243" s="31">
        <f t="shared" si="97"/>
        <v>-0.59999999999999964</v>
      </c>
      <c r="BR243" s="31">
        <f t="shared" si="98"/>
        <v>-0.59999999999999964</v>
      </c>
      <c r="BS243" s="31">
        <f t="shared" si="99"/>
        <v>0</v>
      </c>
    </row>
    <row r="244" spans="1:71" ht="14.25" customHeight="1" x14ac:dyDescent="0.25">
      <c r="A244" s="8">
        <f>--((B244+Data_2018!B244)=2)</f>
        <v>1</v>
      </c>
      <c r="B244" s="8">
        <f t="shared" si="89"/>
        <v>1</v>
      </c>
      <c r="C244" t="s">
        <v>473</v>
      </c>
      <c r="D244">
        <v>1</v>
      </c>
      <c r="E244" t="s">
        <v>738</v>
      </c>
      <c r="F244" s="31">
        <f t="shared" si="90"/>
        <v>1</v>
      </c>
      <c r="G244" s="31">
        <v>0</v>
      </c>
      <c r="H244" s="31" t="s">
        <v>34</v>
      </c>
      <c r="I244" s="31">
        <v>2.9</v>
      </c>
      <c r="J244" s="31">
        <v>0.5</v>
      </c>
      <c r="K244" s="31">
        <v>0</v>
      </c>
      <c r="L244" s="31">
        <v>0</v>
      </c>
      <c r="M244" s="31">
        <v>0</v>
      </c>
      <c r="N244" s="31">
        <v>0</v>
      </c>
      <c r="O244" s="31">
        <v>43.4</v>
      </c>
      <c r="P244" s="31">
        <v>56.6</v>
      </c>
      <c r="Q244" s="31">
        <v>36.1</v>
      </c>
      <c r="R244" s="31">
        <v>63.9</v>
      </c>
      <c r="S244" s="31">
        <v>52.5</v>
      </c>
      <c r="T244" s="31">
        <v>47.5</v>
      </c>
      <c r="U244" s="31">
        <v>43.2</v>
      </c>
      <c r="V244" s="31">
        <v>56.8</v>
      </c>
      <c r="W244" t="s">
        <v>474</v>
      </c>
      <c r="Y244" t="s">
        <v>25</v>
      </c>
      <c r="Z244" t="s">
        <v>473</v>
      </c>
      <c r="AA244" t="b">
        <v>0</v>
      </c>
      <c r="AK244">
        <f t="shared" si="77"/>
        <v>0.5</v>
      </c>
      <c r="AL244">
        <f t="shared" si="78"/>
        <v>0.50024400000000002</v>
      </c>
      <c r="AM244">
        <f t="shared" si="79"/>
        <v>2.1003570000000003</v>
      </c>
      <c r="AN244" t="str">
        <f t="shared" si="80"/>
        <v>Wakefield Metropolitan District Council</v>
      </c>
      <c r="AO244">
        <f t="shared" si="81"/>
        <v>2.1</v>
      </c>
      <c r="AQ244">
        <f>SUM($AU$2:AU244)</f>
        <v>243</v>
      </c>
      <c r="AR244" t="str">
        <f t="shared" si="100"/>
        <v>Wakefield Metropolitan District Council</v>
      </c>
      <c r="AS244">
        <f t="shared" si="75"/>
        <v>2.1</v>
      </c>
      <c r="AT244">
        <f t="shared" si="76"/>
        <v>0</v>
      </c>
      <c r="AU244">
        <f t="shared" si="83"/>
        <v>1</v>
      </c>
      <c r="AX244" t="str">
        <f t="shared" si="84"/>
        <v>Wakefield Metropolitan District Council</v>
      </c>
      <c r="AY244">
        <f t="shared" si="85"/>
        <v>2.1</v>
      </c>
      <c r="AZ244">
        <f t="shared" si="86"/>
        <v>0</v>
      </c>
      <c r="BB244" t="str">
        <f t="shared" si="87"/>
        <v>Wakefield Metropolitan District Council</v>
      </c>
      <c r="BC244">
        <f t="shared" si="88"/>
        <v>2.1</v>
      </c>
      <c r="BD244" s="31">
        <f>IFERROR(BC244-VLOOKUP(BB244,Data_2018!$C$2:$V$394,$AE$1+6,FALSE),"")</f>
        <v>-0.29999999999999982</v>
      </c>
      <c r="BE244" s="43" t="str">
        <f t="shared" si="91"/>
        <v>i</v>
      </c>
      <c r="BL244" s="31" t="str">
        <f t="shared" si="92"/>
        <v>Wakefield Metropolitan District Council</v>
      </c>
      <c r="BM244" s="31">
        <f t="shared" si="93"/>
        <v>-0.29999999999999982</v>
      </c>
      <c r="BN244" s="31">
        <f t="shared" si="94"/>
        <v>-0.29997559999999984</v>
      </c>
      <c r="BO244" s="31">
        <f t="shared" si="95"/>
        <v>-0.69998000000000016</v>
      </c>
      <c r="BP244" s="31" t="str">
        <f t="shared" si="96"/>
        <v>Newcastle City Council</v>
      </c>
      <c r="BQ244" s="31">
        <f t="shared" si="97"/>
        <v>-0.70000000000000018</v>
      </c>
      <c r="BR244" s="31">
        <f t="shared" si="98"/>
        <v>-0.70000000000000018</v>
      </c>
      <c r="BS244" s="31">
        <f t="shared" si="99"/>
        <v>0</v>
      </c>
    </row>
    <row r="245" spans="1:71" ht="14.25" customHeight="1" x14ac:dyDescent="0.25">
      <c r="A245" s="8">
        <f>--((B245+Data_2018!B245)=2)</f>
        <v>1</v>
      </c>
      <c r="B245" s="8">
        <f t="shared" si="89"/>
        <v>1</v>
      </c>
      <c r="C245" t="s">
        <v>475</v>
      </c>
      <c r="D245">
        <v>1</v>
      </c>
      <c r="E245" t="s">
        <v>739</v>
      </c>
      <c r="F245" s="31">
        <f t="shared" si="90"/>
        <v>1</v>
      </c>
      <c r="G245" s="31">
        <v>0</v>
      </c>
      <c r="H245" s="31" t="s">
        <v>43</v>
      </c>
      <c r="I245" s="31">
        <v>12.2</v>
      </c>
      <c r="J245" s="31">
        <v>13.9</v>
      </c>
      <c r="K245" s="31">
        <v>100</v>
      </c>
      <c r="L245" s="31">
        <v>100</v>
      </c>
      <c r="M245" s="31">
        <v>0.3</v>
      </c>
      <c r="N245" s="31">
        <v>0</v>
      </c>
      <c r="O245" s="31">
        <v>42.3</v>
      </c>
      <c r="P245" s="31">
        <v>57.7</v>
      </c>
      <c r="Q245" s="31">
        <v>53.2</v>
      </c>
      <c r="R245" s="31">
        <v>46.8</v>
      </c>
      <c r="S245" s="31">
        <v>68.8</v>
      </c>
      <c r="T245" s="31">
        <v>31.2</v>
      </c>
      <c r="U245" s="31">
        <v>70.900000000000006</v>
      </c>
      <c r="V245" s="31">
        <v>29.1</v>
      </c>
      <c r="W245" t="s">
        <v>476</v>
      </c>
      <c r="Y245" t="s">
        <v>24</v>
      </c>
      <c r="Z245" t="s">
        <v>475</v>
      </c>
      <c r="AA245" t="b">
        <v>0</v>
      </c>
      <c r="AK245">
        <f t="shared" si="77"/>
        <v>13.9</v>
      </c>
      <c r="AL245">
        <f t="shared" si="78"/>
        <v>13.900245</v>
      </c>
      <c r="AM245">
        <f t="shared" si="79"/>
        <v>2.1001840000000001</v>
      </c>
      <c r="AN245" t="str">
        <f t="shared" si="80"/>
        <v>Lincolnshire County Council</v>
      </c>
      <c r="AO245">
        <f t="shared" si="81"/>
        <v>2.1</v>
      </c>
      <c r="AQ245">
        <f>SUM($AU$2:AU245)</f>
        <v>244</v>
      </c>
      <c r="AR245" t="str">
        <f t="shared" si="100"/>
        <v>Lincolnshire County Council</v>
      </c>
      <c r="AS245">
        <f t="shared" si="75"/>
        <v>2.1</v>
      </c>
      <c r="AT245">
        <f t="shared" si="76"/>
        <v>0</v>
      </c>
      <c r="AU245">
        <f t="shared" si="83"/>
        <v>1</v>
      </c>
      <c r="AX245" t="str">
        <f t="shared" si="84"/>
        <v>Lincolnshire County Council</v>
      </c>
      <c r="AY245">
        <f t="shared" si="85"/>
        <v>2.1</v>
      </c>
      <c r="AZ245">
        <f t="shared" si="86"/>
        <v>0</v>
      </c>
      <c r="BB245" t="str">
        <f t="shared" si="87"/>
        <v>Lincolnshire County Council</v>
      </c>
      <c r="BC245">
        <f t="shared" si="88"/>
        <v>2.1</v>
      </c>
      <c r="BD245" s="31">
        <f>IFERROR(BC245-VLOOKUP(BB245,Data_2018!$C$2:$V$394,$AE$1+6,FALSE),"")</f>
        <v>-11.200000000000001</v>
      </c>
      <c r="BE245" s="43" t="str">
        <f t="shared" si="91"/>
        <v>i</v>
      </c>
      <c r="BL245" s="31" t="str">
        <f t="shared" si="92"/>
        <v>Lincolnshire County Council</v>
      </c>
      <c r="BM245" s="31">
        <f t="shared" si="93"/>
        <v>-11.200000000000001</v>
      </c>
      <c r="BN245" s="31">
        <f t="shared" si="94"/>
        <v>-11.199975500000001</v>
      </c>
      <c r="BO245" s="31">
        <f t="shared" si="95"/>
        <v>-0.69998900000000108</v>
      </c>
      <c r="BP245" s="31" t="str">
        <f t="shared" si="96"/>
        <v>Luton Borough Council</v>
      </c>
      <c r="BQ245" s="31">
        <f t="shared" si="97"/>
        <v>-0.70000000000000107</v>
      </c>
      <c r="BR245" s="31">
        <f t="shared" si="98"/>
        <v>-0.70000000000000107</v>
      </c>
      <c r="BS245" s="31">
        <f t="shared" si="99"/>
        <v>0</v>
      </c>
    </row>
    <row r="246" spans="1:71" ht="14.25" customHeight="1" x14ac:dyDescent="0.25">
      <c r="A246" s="8">
        <f>--((B246+Data_2018!B246)=2)</f>
        <v>0</v>
      </c>
      <c r="B246" s="8">
        <f t="shared" si="89"/>
        <v>1</v>
      </c>
      <c r="C246" t="s">
        <v>477</v>
      </c>
      <c r="D246">
        <v>1</v>
      </c>
      <c r="E246" t="s">
        <v>736</v>
      </c>
      <c r="F246" s="31">
        <f t="shared" si="90"/>
        <v>1</v>
      </c>
      <c r="G246" s="31">
        <v>0</v>
      </c>
      <c r="H246" s="1" t="s">
        <v>34</v>
      </c>
      <c r="I246" s="31">
        <v>3</v>
      </c>
      <c r="J246" s="31">
        <v>-0.2</v>
      </c>
      <c r="K246" s="31">
        <v>-8.6999999999999993</v>
      </c>
      <c r="L246" s="31">
        <v>-3</v>
      </c>
      <c r="M246" s="31">
        <v>2.2000000000000002</v>
      </c>
      <c r="N246" s="31">
        <v>1.9</v>
      </c>
      <c r="O246" s="31">
        <v>44.1</v>
      </c>
      <c r="P246" s="31">
        <v>55.9</v>
      </c>
      <c r="Q246" s="31">
        <v>42.2</v>
      </c>
      <c r="R246" s="31">
        <v>57.8</v>
      </c>
      <c r="S246" s="31">
        <v>34.799999999999997</v>
      </c>
      <c r="T246" s="31">
        <v>65.2</v>
      </c>
      <c r="U246" s="31">
        <v>44.7</v>
      </c>
      <c r="V246" s="31">
        <v>55.3</v>
      </c>
      <c r="W246" s="31"/>
      <c r="X246" s="31"/>
      <c r="Y246" s="31" t="s">
        <v>22</v>
      </c>
      <c r="Z246" t="s">
        <v>477</v>
      </c>
      <c r="AA246" t="b">
        <v>0</v>
      </c>
      <c r="AK246">
        <f t="shared" si="77"/>
        <v>-0.2</v>
      </c>
      <c r="AL246">
        <f t="shared" si="78"/>
        <v>-0.19975400000000001</v>
      </c>
      <c r="AM246">
        <f t="shared" si="79"/>
        <v>2.0002520000000001</v>
      </c>
      <c r="AN246" t="str">
        <f t="shared" si="80"/>
        <v>Nuneaton &amp; Bedworth Borough Council</v>
      </c>
      <c r="AO246">
        <f t="shared" si="81"/>
        <v>2</v>
      </c>
      <c r="AQ246">
        <f>SUM($AU$2:AU246)</f>
        <v>245</v>
      </c>
      <c r="AR246" t="str">
        <f t="shared" si="100"/>
        <v>Nuneaton &amp; Bedworth Borough Council</v>
      </c>
      <c r="AS246">
        <f t="shared" si="75"/>
        <v>2</v>
      </c>
      <c r="AT246">
        <f t="shared" si="76"/>
        <v>0</v>
      </c>
      <c r="AU246">
        <f t="shared" si="83"/>
        <v>1</v>
      </c>
      <c r="AX246" t="str">
        <f t="shared" si="84"/>
        <v>Nuneaton &amp; Bedworth Borough Council</v>
      </c>
      <c r="AY246">
        <f t="shared" si="85"/>
        <v>2</v>
      </c>
      <c r="AZ246">
        <f t="shared" si="86"/>
        <v>0</v>
      </c>
      <c r="BB246" t="str">
        <f t="shared" si="87"/>
        <v>Nuneaton &amp; Bedworth Borough Council</v>
      </c>
      <c r="BC246">
        <f t="shared" si="88"/>
        <v>2</v>
      </c>
      <c r="BD246" s="31">
        <f>IFERROR(BC246-VLOOKUP(BB246,Data_2018!$C$2:$V$394,$AE$1+6,FALSE),"")</f>
        <v>2</v>
      </c>
      <c r="BE246" s="43" t="str">
        <f t="shared" si="91"/>
        <v>h</v>
      </c>
      <c r="BL246" s="31" t="str">
        <f t="shared" si="92"/>
        <v>Nuneaton &amp; Bedworth Borough Council</v>
      </c>
      <c r="BM246" s="31">
        <f t="shared" si="93"/>
        <v>2</v>
      </c>
      <c r="BN246" s="31">
        <f t="shared" si="94"/>
        <v>2.0000246000000002</v>
      </c>
      <c r="BO246" s="31">
        <f t="shared" si="95"/>
        <v>-0.69998920000000109</v>
      </c>
      <c r="BP246" s="31" t="str">
        <f t="shared" si="96"/>
        <v>Cheshire East Council</v>
      </c>
      <c r="BQ246" s="31">
        <f t="shared" si="97"/>
        <v>-0.70000000000000107</v>
      </c>
      <c r="BR246" s="31">
        <f t="shared" si="98"/>
        <v>-0.70000000000000107</v>
      </c>
      <c r="BS246" s="31">
        <f t="shared" si="99"/>
        <v>0</v>
      </c>
    </row>
    <row r="247" spans="1:71" ht="14.25" customHeight="1" x14ac:dyDescent="0.25">
      <c r="A247" s="8">
        <f>--((B247+Data_2018!B247)=2)</f>
        <v>1</v>
      </c>
      <c r="B247" s="8">
        <f t="shared" si="89"/>
        <v>1</v>
      </c>
      <c r="C247" t="s">
        <v>479</v>
      </c>
      <c r="D247">
        <v>1</v>
      </c>
      <c r="E247" t="s">
        <v>736</v>
      </c>
      <c r="F247" s="31">
        <f t="shared" si="90"/>
        <v>1</v>
      </c>
      <c r="G247" s="31">
        <v>0</v>
      </c>
      <c r="H247" s="31" t="s">
        <v>34</v>
      </c>
      <c r="I247" s="31">
        <v>3.1</v>
      </c>
      <c r="J247" s="31">
        <v>0</v>
      </c>
      <c r="K247" s="31">
        <v>2.5</v>
      </c>
      <c r="L247" s="31">
        <v>10.9</v>
      </c>
      <c r="M247" s="31">
        <v>0.4</v>
      </c>
      <c r="N247" s="31">
        <v>0.5</v>
      </c>
      <c r="O247" s="31">
        <v>33.9</v>
      </c>
      <c r="P247" s="31">
        <v>66.099999999999994</v>
      </c>
      <c r="Q247" s="31">
        <v>44.4</v>
      </c>
      <c r="R247" s="31">
        <v>55.6</v>
      </c>
      <c r="S247" s="31">
        <v>40.6</v>
      </c>
      <c r="T247" s="31">
        <v>59.4</v>
      </c>
      <c r="U247" s="31">
        <v>41.6</v>
      </c>
      <c r="V247" s="31">
        <v>58.4</v>
      </c>
      <c r="Y247" t="s">
        <v>24</v>
      </c>
      <c r="Z247" t="s">
        <v>479</v>
      </c>
      <c r="AA247" t="b">
        <v>0</v>
      </c>
      <c r="AK247">
        <f t="shared" si="77"/>
        <v>0</v>
      </c>
      <c r="AL247">
        <f t="shared" si="78"/>
        <v>2.4699999999999999E-4</v>
      </c>
      <c r="AM247">
        <f t="shared" si="79"/>
        <v>1.9001539999999999</v>
      </c>
      <c r="AN247" t="str">
        <f t="shared" si="80"/>
        <v>Hertfordshire County Council</v>
      </c>
      <c r="AO247">
        <f t="shared" si="81"/>
        <v>1.9</v>
      </c>
      <c r="AQ247">
        <f>SUM($AU$2:AU247)</f>
        <v>246</v>
      </c>
      <c r="AR247" t="str">
        <f t="shared" si="100"/>
        <v>Hertfordshire County Council</v>
      </c>
      <c r="AS247">
        <f t="shared" si="75"/>
        <v>1.9</v>
      </c>
      <c r="AT247">
        <f t="shared" si="76"/>
        <v>0</v>
      </c>
      <c r="AU247">
        <f t="shared" si="83"/>
        <v>1</v>
      </c>
      <c r="AX247" t="str">
        <f t="shared" si="84"/>
        <v>Hertfordshire County Council</v>
      </c>
      <c r="AY247">
        <f t="shared" si="85"/>
        <v>1.9</v>
      </c>
      <c r="AZ247">
        <f t="shared" si="86"/>
        <v>0</v>
      </c>
      <c r="BB247" t="str">
        <f t="shared" si="87"/>
        <v>Hertfordshire County Council</v>
      </c>
      <c r="BC247">
        <f t="shared" si="88"/>
        <v>1.9</v>
      </c>
      <c r="BD247" s="31">
        <f>IFERROR(BC247-VLOOKUP(BB247,Data_2018!$C$2:$V$394,$AE$1+6,FALSE),"")</f>
        <v>2.2999999999999998</v>
      </c>
      <c r="BE247" s="43" t="str">
        <f t="shared" si="91"/>
        <v>h</v>
      </c>
      <c r="BL247" s="31" t="str">
        <f t="shared" si="92"/>
        <v>Hertfordshire County Council</v>
      </c>
      <c r="BM247" s="31">
        <f t="shared" si="93"/>
        <v>2.2999999999999998</v>
      </c>
      <c r="BN247" s="31">
        <f t="shared" si="94"/>
        <v>2.3000246999999998</v>
      </c>
      <c r="BO247" s="31">
        <f t="shared" si="95"/>
        <v>-0.79997729999999978</v>
      </c>
      <c r="BP247" s="31" t="str">
        <f t="shared" si="96"/>
        <v>North Yorkshire Fire and Rescue Service</v>
      </c>
      <c r="BQ247" s="31">
        <f t="shared" si="97"/>
        <v>-0.79999999999999982</v>
      </c>
      <c r="BR247" s="31">
        <f t="shared" si="98"/>
        <v>-0.79999999999999982</v>
      </c>
      <c r="BS247" s="31">
        <f t="shared" si="99"/>
        <v>0</v>
      </c>
    </row>
    <row r="248" spans="1:71" s="3" customFormat="1" ht="14.25" customHeight="1" x14ac:dyDescent="0.25">
      <c r="A248" s="8">
        <f>--((B248+Data_2018!B248)=2)</f>
        <v>1</v>
      </c>
      <c r="B248" s="8">
        <f t="shared" si="89"/>
        <v>1</v>
      </c>
      <c r="C248" t="s">
        <v>480</v>
      </c>
      <c r="D248">
        <v>1</v>
      </c>
      <c r="E248" t="s">
        <v>741</v>
      </c>
      <c r="F248" s="31">
        <f t="shared" si="90"/>
        <v>1</v>
      </c>
      <c r="G248" s="31">
        <v>0</v>
      </c>
      <c r="H248" s="31" t="s">
        <v>34</v>
      </c>
      <c r="I248" s="31">
        <v>11.5</v>
      </c>
      <c r="J248" s="31">
        <v>20.2</v>
      </c>
      <c r="K248" s="31">
        <v>0</v>
      </c>
      <c r="L248" s="31">
        <v>0</v>
      </c>
      <c r="M248" s="31">
        <v>0</v>
      </c>
      <c r="N248" s="31">
        <v>0</v>
      </c>
      <c r="O248" s="31">
        <v>15.3</v>
      </c>
      <c r="P248" s="31">
        <v>84.7</v>
      </c>
      <c r="Q248" s="31">
        <v>19.8</v>
      </c>
      <c r="R248" s="31">
        <v>80.2</v>
      </c>
      <c r="S248" s="31">
        <v>21.5</v>
      </c>
      <c r="T248" s="31">
        <v>78.5</v>
      </c>
      <c r="U248" s="31">
        <v>29.5</v>
      </c>
      <c r="V248" s="31">
        <v>70.5</v>
      </c>
      <c r="W248" t="s">
        <v>481</v>
      </c>
      <c r="X248"/>
      <c r="Y248" t="s">
        <v>24</v>
      </c>
      <c r="Z248" t="s">
        <v>480</v>
      </c>
      <c r="AA248" t="b">
        <v>0</v>
      </c>
      <c r="AH248"/>
      <c r="AK248">
        <f t="shared" si="77"/>
        <v>20.2</v>
      </c>
      <c r="AL248">
        <f t="shared" si="78"/>
        <v>20.200247999999998</v>
      </c>
      <c r="AM248">
        <f t="shared" si="79"/>
        <v>1.9001129999999999</v>
      </c>
      <c r="AN248" t="str">
        <f t="shared" si="80"/>
        <v>East Sussex Fire and Rescue Service</v>
      </c>
      <c r="AO248">
        <f t="shared" si="81"/>
        <v>1.9</v>
      </c>
      <c r="AQ248">
        <f>SUM($AU$2:AU248)</f>
        <v>247</v>
      </c>
      <c r="AR248" t="str">
        <f t="shared" si="100"/>
        <v>East Sussex Fire and Rescue Service</v>
      </c>
      <c r="AS248">
        <f t="shared" si="75"/>
        <v>1.9</v>
      </c>
      <c r="AT248">
        <f t="shared" si="76"/>
        <v>0</v>
      </c>
      <c r="AU248">
        <f t="shared" si="83"/>
        <v>1</v>
      </c>
      <c r="AX248" t="str">
        <f t="shared" si="84"/>
        <v>East Sussex Fire and Rescue Service</v>
      </c>
      <c r="AY248">
        <f t="shared" si="85"/>
        <v>1.9</v>
      </c>
      <c r="AZ248">
        <f t="shared" si="86"/>
        <v>0</v>
      </c>
      <c r="BB248" t="str">
        <f t="shared" si="87"/>
        <v>East Sussex Fire and Rescue Service</v>
      </c>
      <c r="BC248">
        <f t="shared" si="88"/>
        <v>1.9</v>
      </c>
      <c r="BD248" s="31">
        <f>IFERROR(BC248-VLOOKUP(BB248,Data_2018!$C$2:$V$394,$AE$1+6,FALSE),"")</f>
        <v>-0.5</v>
      </c>
      <c r="BE248" s="43" t="str">
        <f t="shared" si="91"/>
        <v>i</v>
      </c>
      <c r="BL248" s="31" t="str">
        <f t="shared" si="92"/>
        <v>East Sussex Fire and Rescue Service</v>
      </c>
      <c r="BM248" s="31">
        <f t="shared" si="93"/>
        <v>-0.5</v>
      </c>
      <c r="BN248" s="31">
        <f t="shared" si="94"/>
        <v>-0.49997520000000001</v>
      </c>
      <c r="BO248" s="31">
        <f t="shared" si="95"/>
        <v>-0.79998410000000075</v>
      </c>
      <c r="BP248" s="31" t="str">
        <f t="shared" si="96"/>
        <v>London Borough of Bexley</v>
      </c>
      <c r="BQ248" s="31">
        <f t="shared" si="97"/>
        <v>-0.80000000000000071</v>
      </c>
      <c r="BR248" s="31">
        <f t="shared" si="98"/>
        <v>-0.80000000000000071</v>
      </c>
      <c r="BS248" s="31">
        <f t="shared" si="99"/>
        <v>0</v>
      </c>
    </row>
    <row r="249" spans="1:71" ht="14.25" customHeight="1" x14ac:dyDescent="0.25">
      <c r="A249" s="8">
        <f>--((B249+Data_2018!B249)=2)</f>
        <v>1</v>
      </c>
      <c r="B249" s="8">
        <f t="shared" si="89"/>
        <v>1</v>
      </c>
      <c r="C249" t="s">
        <v>482</v>
      </c>
      <c r="D249">
        <v>1</v>
      </c>
      <c r="E249" t="s">
        <v>740</v>
      </c>
      <c r="F249" s="31">
        <f t="shared" si="90"/>
        <v>1</v>
      </c>
      <c r="G249" s="31">
        <v>0</v>
      </c>
      <c r="H249" s="31" t="s">
        <v>46</v>
      </c>
      <c r="I249" s="31">
        <v>7.7</v>
      </c>
      <c r="J249" s="31">
        <v>6.3</v>
      </c>
      <c r="K249" s="31">
        <v>0</v>
      </c>
      <c r="L249" s="31">
        <v>0</v>
      </c>
      <c r="M249" s="31">
        <v>0</v>
      </c>
      <c r="N249" s="31">
        <v>0</v>
      </c>
      <c r="O249" s="31">
        <v>72.900000000000006</v>
      </c>
      <c r="P249" s="31">
        <v>27.1</v>
      </c>
      <c r="Q249" s="31">
        <v>87.8</v>
      </c>
      <c r="R249" s="31">
        <v>12.2</v>
      </c>
      <c r="S249" s="31">
        <v>91</v>
      </c>
      <c r="T249" s="31">
        <v>9</v>
      </c>
      <c r="U249" s="31">
        <v>86</v>
      </c>
      <c r="V249" s="31">
        <v>14</v>
      </c>
      <c r="Y249" t="s">
        <v>22</v>
      </c>
      <c r="Z249" t="s">
        <v>482</v>
      </c>
      <c r="AA249" t="b">
        <v>0</v>
      </c>
      <c r="AK249">
        <f t="shared" si="77"/>
        <v>6.3</v>
      </c>
      <c r="AL249">
        <f t="shared" si="78"/>
        <v>6.300249</v>
      </c>
      <c r="AM249">
        <f t="shared" si="79"/>
        <v>1.8000430000000001</v>
      </c>
      <c r="AN249" t="str">
        <f t="shared" si="80"/>
        <v>Buckinghamshire County Council</v>
      </c>
      <c r="AO249">
        <f t="shared" si="81"/>
        <v>1.8</v>
      </c>
      <c r="AQ249">
        <f>SUM($AU$2:AU249)</f>
        <v>248</v>
      </c>
      <c r="AR249" t="str">
        <f t="shared" si="100"/>
        <v>Buckinghamshire County Council</v>
      </c>
      <c r="AS249">
        <f t="shared" si="75"/>
        <v>1.8</v>
      </c>
      <c r="AT249">
        <f t="shared" si="76"/>
        <v>0</v>
      </c>
      <c r="AU249">
        <f t="shared" si="83"/>
        <v>1</v>
      </c>
      <c r="AX249" t="str">
        <f t="shared" si="84"/>
        <v>Buckinghamshire County Council</v>
      </c>
      <c r="AY249">
        <f t="shared" si="85"/>
        <v>1.8</v>
      </c>
      <c r="AZ249">
        <f t="shared" si="86"/>
        <v>0</v>
      </c>
      <c r="BB249" t="str">
        <f t="shared" si="87"/>
        <v>Buckinghamshire County Council</v>
      </c>
      <c r="BC249">
        <f t="shared" si="88"/>
        <v>1.8</v>
      </c>
      <c r="BD249" s="31">
        <f>IFERROR(BC249-VLOOKUP(BB249,Data_2018!$C$2:$V$394,$AE$1+6,FALSE),"")</f>
        <v>-3.6000000000000005</v>
      </c>
      <c r="BE249" s="43" t="str">
        <f t="shared" si="91"/>
        <v>i</v>
      </c>
      <c r="BL249" s="31" t="str">
        <f t="shared" si="92"/>
        <v>Buckinghamshire County Council</v>
      </c>
      <c r="BM249" s="31">
        <f t="shared" si="93"/>
        <v>-3.6000000000000005</v>
      </c>
      <c r="BN249" s="31">
        <f t="shared" si="94"/>
        <v>-3.5999751000000004</v>
      </c>
      <c r="BO249" s="31">
        <f t="shared" si="95"/>
        <v>-0.79998809999999898</v>
      </c>
      <c r="BP249" s="31" t="str">
        <f t="shared" si="96"/>
        <v>Gloucestershire County Council</v>
      </c>
      <c r="BQ249" s="31">
        <f t="shared" si="97"/>
        <v>-0.79999999999999893</v>
      </c>
      <c r="BR249" s="31">
        <f t="shared" si="98"/>
        <v>-0.79999999999999893</v>
      </c>
      <c r="BS249" s="31">
        <f t="shared" si="99"/>
        <v>0</v>
      </c>
    </row>
    <row r="250" spans="1:71" ht="14.25" customHeight="1" x14ac:dyDescent="0.25">
      <c r="A250" s="8">
        <f>--((B250+Data_2018!B250)=2)</f>
        <v>1</v>
      </c>
      <c r="B250" s="8">
        <f t="shared" si="89"/>
        <v>1</v>
      </c>
      <c r="C250" t="s">
        <v>482</v>
      </c>
      <c r="D250">
        <v>1</v>
      </c>
      <c r="E250" t="s">
        <v>740</v>
      </c>
      <c r="F250" s="31">
        <f t="shared" si="90"/>
        <v>1</v>
      </c>
      <c r="G250" s="31">
        <v>0</v>
      </c>
      <c r="H250" s="31" t="s">
        <v>46</v>
      </c>
      <c r="I250" s="31">
        <v>7.7</v>
      </c>
      <c r="J250" s="31">
        <v>6.3</v>
      </c>
      <c r="K250" s="31">
        <v>0</v>
      </c>
      <c r="L250" s="31">
        <v>0</v>
      </c>
      <c r="M250" s="31">
        <v>0</v>
      </c>
      <c r="N250" s="31">
        <v>0</v>
      </c>
      <c r="O250" s="31">
        <v>72.900000000000006</v>
      </c>
      <c r="P250" s="31">
        <v>27.1</v>
      </c>
      <c r="Q250" s="31">
        <v>87.8</v>
      </c>
      <c r="R250" s="31">
        <v>12.2</v>
      </c>
      <c r="S250" s="31">
        <v>91</v>
      </c>
      <c r="T250" s="31">
        <v>9</v>
      </c>
      <c r="U250" s="31">
        <v>86</v>
      </c>
      <c r="V250" s="31">
        <v>14</v>
      </c>
      <c r="Y250" t="s">
        <v>22</v>
      </c>
      <c r="Z250" t="s">
        <v>482</v>
      </c>
      <c r="AA250" t="b">
        <v>0</v>
      </c>
      <c r="AK250">
        <f t="shared" si="77"/>
        <v>6.3</v>
      </c>
      <c r="AL250">
        <f t="shared" si="78"/>
        <v>6.3002500000000001</v>
      </c>
      <c r="AM250">
        <f t="shared" si="79"/>
        <v>1.6003350000000001</v>
      </c>
      <c r="AN250" t="str">
        <f t="shared" si="80"/>
        <v>Swindon Borough Council</v>
      </c>
      <c r="AO250">
        <f t="shared" si="81"/>
        <v>1.6</v>
      </c>
      <c r="AQ250">
        <f>SUM($AU$2:AU250)</f>
        <v>249</v>
      </c>
      <c r="AR250" t="str">
        <f t="shared" si="100"/>
        <v>Swindon Borough Council</v>
      </c>
      <c r="AS250">
        <f t="shared" si="75"/>
        <v>1.6</v>
      </c>
      <c r="AT250">
        <f t="shared" si="76"/>
        <v>0</v>
      </c>
      <c r="AU250">
        <f t="shared" si="83"/>
        <v>1</v>
      </c>
      <c r="AX250" t="str">
        <f t="shared" si="84"/>
        <v>Swindon Borough Council</v>
      </c>
      <c r="AY250">
        <f t="shared" si="85"/>
        <v>1.6</v>
      </c>
      <c r="AZ250">
        <f t="shared" si="86"/>
        <v>0</v>
      </c>
      <c r="BB250" t="str">
        <f t="shared" si="87"/>
        <v>Swindon Borough Council</v>
      </c>
      <c r="BC250">
        <f t="shared" si="88"/>
        <v>1.6</v>
      </c>
      <c r="BD250" s="31">
        <f>IFERROR(BC250-VLOOKUP(BB250,Data_2018!$C$2:$V$394,$AE$1+6,FALSE),"")</f>
        <v>-2.6999999999999997</v>
      </c>
      <c r="BE250" s="43" t="str">
        <f t="shared" si="91"/>
        <v>i</v>
      </c>
      <c r="BL250" s="31" t="str">
        <f t="shared" si="92"/>
        <v>Swindon Borough Council</v>
      </c>
      <c r="BM250" s="31">
        <f t="shared" si="93"/>
        <v>-2.6999999999999997</v>
      </c>
      <c r="BN250" s="31">
        <f t="shared" si="94"/>
        <v>-2.6999749999999998</v>
      </c>
      <c r="BO250" s="31">
        <f t="shared" si="95"/>
        <v>-0.79999149999999897</v>
      </c>
      <c r="BP250" s="31" t="str">
        <f t="shared" si="96"/>
        <v>Warwickshire County Council</v>
      </c>
      <c r="BQ250" s="31">
        <f t="shared" si="97"/>
        <v>-0.79999999999999893</v>
      </c>
      <c r="BR250" s="31">
        <f t="shared" si="98"/>
        <v>-0.79999999999999893</v>
      </c>
      <c r="BS250" s="31">
        <f t="shared" si="99"/>
        <v>0</v>
      </c>
    </row>
    <row r="251" spans="1:71" ht="14.25" customHeight="1" x14ac:dyDescent="0.25">
      <c r="A251" s="8">
        <f>--((B251+Data_2018!B251)=2)</f>
        <v>1</v>
      </c>
      <c r="B251" s="8">
        <f t="shared" si="89"/>
        <v>1</v>
      </c>
      <c r="C251" t="s">
        <v>483</v>
      </c>
      <c r="D251">
        <v>1</v>
      </c>
      <c r="E251" t="s">
        <v>739</v>
      </c>
      <c r="F251" s="31">
        <f t="shared" si="90"/>
        <v>1</v>
      </c>
      <c r="G251" s="31">
        <v>0</v>
      </c>
      <c r="H251" s="31" t="s">
        <v>43</v>
      </c>
      <c r="I251" s="31">
        <v>11.5</v>
      </c>
      <c r="J251" s="31">
        <v>17.600000000000001</v>
      </c>
      <c r="K251" s="31">
        <v>1.6</v>
      </c>
      <c r="L251" s="31">
        <v>0</v>
      </c>
      <c r="M251" s="31">
        <v>8.1</v>
      </c>
      <c r="N251" s="31">
        <v>6.7</v>
      </c>
      <c r="O251" s="31">
        <v>40.5</v>
      </c>
      <c r="P251" s="31">
        <v>59.5</v>
      </c>
      <c r="Q251" s="31">
        <v>47.9</v>
      </c>
      <c r="R251" s="31">
        <v>52.1</v>
      </c>
      <c r="S251" s="31">
        <v>72.3</v>
      </c>
      <c r="T251" s="31">
        <v>27.7</v>
      </c>
      <c r="U251" s="31">
        <v>64.8</v>
      </c>
      <c r="V251" s="31">
        <v>35.200000000000003</v>
      </c>
      <c r="Y251" t="s">
        <v>25</v>
      </c>
      <c r="Z251" t="s">
        <v>483</v>
      </c>
      <c r="AA251" t="b">
        <v>0</v>
      </c>
      <c r="AK251">
        <f t="shared" si="77"/>
        <v>17.600000000000001</v>
      </c>
      <c r="AL251">
        <f t="shared" si="78"/>
        <v>17.600251</v>
      </c>
      <c r="AM251">
        <f t="shared" si="79"/>
        <v>1.4000679999999999</v>
      </c>
      <c r="AN251" t="str">
        <f t="shared" si="80"/>
        <v>City London Corporation</v>
      </c>
      <c r="AO251">
        <f t="shared" si="81"/>
        <v>1.4</v>
      </c>
      <c r="AQ251">
        <f>SUM($AU$2:AU251)</f>
        <v>250</v>
      </c>
      <c r="AR251" t="str">
        <f t="shared" si="100"/>
        <v>City London Corporation</v>
      </c>
      <c r="AS251">
        <f t="shared" si="75"/>
        <v>1.4</v>
      </c>
      <c r="AT251">
        <f t="shared" si="76"/>
        <v>0</v>
      </c>
      <c r="AU251">
        <f t="shared" si="83"/>
        <v>1</v>
      </c>
      <c r="AX251" t="str">
        <f t="shared" si="84"/>
        <v>City London Corporation</v>
      </c>
      <c r="AY251">
        <f t="shared" si="85"/>
        <v>1.4</v>
      </c>
      <c r="AZ251">
        <f t="shared" si="86"/>
        <v>0</v>
      </c>
      <c r="BB251" t="str">
        <f t="shared" si="87"/>
        <v>City London Corporation</v>
      </c>
      <c r="BC251">
        <f t="shared" si="88"/>
        <v>1.4</v>
      </c>
      <c r="BD251" s="31">
        <f>IFERROR(BC251-VLOOKUP(BB251,Data_2018!$C$2:$V$394,$AE$1+6,FALSE),"")</f>
        <v>0</v>
      </c>
      <c r="BE251" s="43" t="str">
        <f t="shared" si="91"/>
        <v/>
      </c>
      <c r="BL251" s="31" t="str">
        <f t="shared" si="92"/>
        <v>City London Corporation</v>
      </c>
      <c r="BM251" s="31">
        <f t="shared" si="93"/>
        <v>0</v>
      </c>
      <c r="BN251" s="31">
        <f t="shared" si="94"/>
        <v>2.51E-5</v>
      </c>
      <c r="BO251" s="31">
        <f t="shared" si="95"/>
        <v>-0.7999956000000007</v>
      </c>
      <c r="BP251" s="31" t="str">
        <f t="shared" si="96"/>
        <v>Lancashire County Council</v>
      </c>
      <c r="BQ251" s="31">
        <f t="shared" si="97"/>
        <v>-0.80000000000000071</v>
      </c>
      <c r="BR251" s="31">
        <f t="shared" si="98"/>
        <v>-0.80000000000000071</v>
      </c>
      <c r="BS251" s="31">
        <f t="shared" si="99"/>
        <v>0</v>
      </c>
    </row>
    <row r="252" spans="1:71" ht="14.25" customHeight="1" x14ac:dyDescent="0.25">
      <c r="A252" s="8">
        <f>--((B252+Data_2018!B252)=2)</f>
        <v>1</v>
      </c>
      <c r="B252" s="8">
        <f t="shared" si="89"/>
        <v>1</v>
      </c>
      <c r="C252" t="s">
        <v>484</v>
      </c>
      <c r="D252">
        <v>1</v>
      </c>
      <c r="E252" t="s">
        <v>736</v>
      </c>
      <c r="F252" s="31">
        <f t="shared" si="90"/>
        <v>1</v>
      </c>
      <c r="G252" s="31">
        <v>0</v>
      </c>
      <c r="H252" s="31" t="s">
        <v>34</v>
      </c>
      <c r="I252" s="31">
        <v>1.2</v>
      </c>
      <c r="J252" s="31">
        <v>2</v>
      </c>
      <c r="K252" s="31">
        <v>0</v>
      </c>
      <c r="L252" s="31">
        <v>0</v>
      </c>
      <c r="M252" s="31">
        <v>0</v>
      </c>
      <c r="N252" s="31">
        <v>0</v>
      </c>
      <c r="O252" s="31">
        <v>47</v>
      </c>
      <c r="P252" s="31">
        <v>53</v>
      </c>
      <c r="Q252" s="31">
        <v>48</v>
      </c>
      <c r="R252" s="31">
        <v>52</v>
      </c>
      <c r="S252" s="31">
        <v>50</v>
      </c>
      <c r="T252" s="31">
        <v>50</v>
      </c>
      <c r="U252" s="31">
        <v>47</v>
      </c>
      <c r="V252" s="31">
        <v>53</v>
      </c>
      <c r="Y252" t="s">
        <v>22</v>
      </c>
      <c r="Z252" t="s">
        <v>484</v>
      </c>
      <c r="AA252" t="b">
        <v>0</v>
      </c>
      <c r="AK252">
        <f t="shared" si="77"/>
        <v>2</v>
      </c>
      <c r="AL252">
        <f t="shared" si="78"/>
        <v>2.0002520000000001</v>
      </c>
      <c r="AM252">
        <f t="shared" si="79"/>
        <v>1.2002649999999999</v>
      </c>
      <c r="AN252" t="str">
        <f t="shared" si="80"/>
        <v>Rochdale Borough Council</v>
      </c>
      <c r="AO252">
        <f t="shared" si="81"/>
        <v>1.2</v>
      </c>
      <c r="AQ252">
        <f>SUM($AU$2:AU252)</f>
        <v>251</v>
      </c>
      <c r="AR252" t="str">
        <f t="shared" si="100"/>
        <v>Rochdale Borough Council</v>
      </c>
      <c r="AS252">
        <f t="shared" si="75"/>
        <v>1.2</v>
      </c>
      <c r="AT252">
        <f t="shared" si="76"/>
        <v>0</v>
      </c>
      <c r="AU252">
        <f t="shared" si="83"/>
        <v>1</v>
      </c>
      <c r="AX252" t="str">
        <f t="shared" si="84"/>
        <v>Rochdale Borough Council</v>
      </c>
      <c r="AY252">
        <f t="shared" si="85"/>
        <v>1.2</v>
      </c>
      <c r="AZ252">
        <f t="shared" si="86"/>
        <v>0</v>
      </c>
      <c r="BB252" t="str">
        <f t="shared" si="87"/>
        <v>Rochdale Borough Council</v>
      </c>
      <c r="BC252">
        <f t="shared" si="88"/>
        <v>1.2</v>
      </c>
      <c r="BD252" s="31">
        <f>IFERROR(BC252-VLOOKUP(BB252,Data_2018!$C$2:$V$394,$AE$1+6,FALSE),"")</f>
        <v>-0.30000000000000004</v>
      </c>
      <c r="BE252" s="43" t="str">
        <f t="shared" si="91"/>
        <v>i</v>
      </c>
      <c r="BL252" s="31" t="str">
        <f t="shared" si="92"/>
        <v>Rochdale Borough Council</v>
      </c>
      <c r="BM252" s="31">
        <f t="shared" si="93"/>
        <v>-0.30000000000000004</v>
      </c>
      <c r="BN252" s="31">
        <f t="shared" si="94"/>
        <v>-0.29997480000000004</v>
      </c>
      <c r="BO252" s="31">
        <f t="shared" si="95"/>
        <v>-0.89996570000000031</v>
      </c>
      <c r="BP252" s="31" t="str">
        <f t="shared" si="96"/>
        <v>London Borough of Redbridge Council</v>
      </c>
      <c r="BQ252" s="31">
        <f t="shared" si="97"/>
        <v>-0.90000000000000036</v>
      </c>
      <c r="BR252" s="31">
        <f t="shared" si="98"/>
        <v>-0.90000000000000036</v>
      </c>
      <c r="BS252" s="31">
        <f t="shared" si="99"/>
        <v>0</v>
      </c>
    </row>
    <row r="253" spans="1:71" ht="14.25" customHeight="1" x14ac:dyDescent="0.25">
      <c r="A253" s="8">
        <f>--((B253+Data_2018!B253)=2)</f>
        <v>1</v>
      </c>
      <c r="B253" s="8">
        <f t="shared" si="89"/>
        <v>1</v>
      </c>
      <c r="C253" t="s">
        <v>485</v>
      </c>
      <c r="D253">
        <v>1</v>
      </c>
      <c r="E253" t="s">
        <v>737</v>
      </c>
      <c r="F253" s="31">
        <f t="shared" si="90"/>
        <v>1</v>
      </c>
      <c r="G253" s="31">
        <v>0</v>
      </c>
      <c r="H253" s="31" t="s">
        <v>34</v>
      </c>
      <c r="I253" s="31">
        <v>7</v>
      </c>
      <c r="J253" s="31">
        <v>7</v>
      </c>
      <c r="K253" s="31">
        <v>0</v>
      </c>
      <c r="L253" s="31">
        <v>0</v>
      </c>
      <c r="M253" s="31">
        <v>0</v>
      </c>
      <c r="N253" s="31">
        <v>0</v>
      </c>
      <c r="O253" s="31">
        <v>17</v>
      </c>
      <c r="P253" s="31">
        <v>83</v>
      </c>
      <c r="Q253" s="31">
        <v>37</v>
      </c>
      <c r="R253" s="31">
        <v>63</v>
      </c>
      <c r="S253" s="31">
        <v>37</v>
      </c>
      <c r="T253" s="31">
        <v>63</v>
      </c>
      <c r="U253" s="31">
        <v>33</v>
      </c>
      <c r="V253" s="31">
        <v>67</v>
      </c>
      <c r="W253" t="s">
        <v>486</v>
      </c>
      <c r="Y253" t="s">
        <v>25</v>
      </c>
      <c r="Z253" t="s">
        <v>485</v>
      </c>
      <c r="AA253" t="b">
        <v>0</v>
      </c>
      <c r="AK253">
        <f t="shared" si="77"/>
        <v>7</v>
      </c>
      <c r="AL253">
        <f t="shared" si="78"/>
        <v>7.0002529999999998</v>
      </c>
      <c r="AM253">
        <f t="shared" si="79"/>
        <v>1.0003010000000001</v>
      </c>
      <c r="AN253" t="str">
        <f t="shared" si="80"/>
        <v>South Oxfordshire and Vale of White Horse District Councils</v>
      </c>
      <c r="AO253">
        <f t="shared" si="81"/>
        <v>1</v>
      </c>
      <c r="AQ253">
        <f>SUM($AU$2:AU253)</f>
        <v>252</v>
      </c>
      <c r="AR253" t="str">
        <f t="shared" si="100"/>
        <v>South Oxfordshire and Vale of White Horse District Councils</v>
      </c>
      <c r="AS253">
        <f t="shared" si="75"/>
        <v>1</v>
      </c>
      <c r="AT253">
        <f t="shared" si="76"/>
        <v>0</v>
      </c>
      <c r="AU253">
        <f t="shared" si="83"/>
        <v>1</v>
      </c>
      <c r="AX253" t="str">
        <f t="shared" si="84"/>
        <v>South Oxfordshire and Vale of White Horse District Councils</v>
      </c>
      <c r="AY253">
        <f t="shared" si="85"/>
        <v>1</v>
      </c>
      <c r="AZ253">
        <f t="shared" si="86"/>
        <v>0</v>
      </c>
      <c r="BB253" t="str">
        <f t="shared" si="87"/>
        <v>South Oxfordshire and Vale of White Horse District Councils</v>
      </c>
      <c r="BC253">
        <f t="shared" si="88"/>
        <v>1</v>
      </c>
      <c r="BD253" s="31">
        <f>IFERROR(BC253-VLOOKUP(BB253,Data_2018!$C$2:$V$394,$AE$1+6,FALSE),"")</f>
        <v>9.6999999999999993</v>
      </c>
      <c r="BE253" s="43" t="str">
        <f t="shared" si="91"/>
        <v>h</v>
      </c>
      <c r="BL253" s="31" t="str">
        <f t="shared" si="92"/>
        <v>South Oxfordshire and Vale of White Horse District Councils</v>
      </c>
      <c r="BM253" s="31">
        <f t="shared" si="93"/>
        <v>9.6999999999999993</v>
      </c>
      <c r="BN253" s="31">
        <f t="shared" si="94"/>
        <v>9.7000253000000001</v>
      </c>
      <c r="BO253" s="31">
        <f t="shared" si="95"/>
        <v>-0.89996710000000035</v>
      </c>
      <c r="BP253" s="31" t="str">
        <f t="shared" si="96"/>
        <v>Royal Borough of Greenwich</v>
      </c>
      <c r="BQ253" s="31">
        <f t="shared" si="97"/>
        <v>-0.90000000000000036</v>
      </c>
      <c r="BR253" s="31">
        <f t="shared" si="98"/>
        <v>-0.90000000000000036</v>
      </c>
      <c r="BS253" s="31">
        <f t="shared" si="99"/>
        <v>0</v>
      </c>
    </row>
    <row r="254" spans="1:71" ht="14.25" customHeight="1" x14ac:dyDescent="0.25">
      <c r="A254" s="8">
        <f>--((B254+Data_2018!B254)=2)</f>
        <v>1</v>
      </c>
      <c r="B254" s="8">
        <f t="shared" si="89"/>
        <v>1</v>
      </c>
      <c r="C254" t="s">
        <v>487</v>
      </c>
      <c r="D254">
        <v>1</v>
      </c>
      <c r="E254" t="s">
        <v>736</v>
      </c>
      <c r="F254" s="31">
        <f t="shared" si="90"/>
        <v>1</v>
      </c>
      <c r="G254" s="31">
        <v>0</v>
      </c>
      <c r="H254" s="31" t="s">
        <v>34</v>
      </c>
      <c r="I254" s="31">
        <v>-0.7</v>
      </c>
      <c r="J254" s="31">
        <v>0</v>
      </c>
      <c r="K254" s="31">
        <v>-6.3</v>
      </c>
      <c r="L254" s="31">
        <v>0</v>
      </c>
      <c r="M254" s="31">
        <v>84.6</v>
      </c>
      <c r="N254" s="31">
        <v>82.7</v>
      </c>
      <c r="O254" s="31">
        <v>66.599999999999994</v>
      </c>
      <c r="P254" s="31">
        <v>33.4</v>
      </c>
      <c r="Q254" s="31">
        <v>61.9</v>
      </c>
      <c r="R254" s="31">
        <v>38.1</v>
      </c>
      <c r="S254" s="31">
        <v>58.2</v>
      </c>
      <c r="T254" s="31">
        <v>41.8</v>
      </c>
      <c r="U254" s="31">
        <v>73.8</v>
      </c>
      <c r="V254" s="31">
        <v>26.2</v>
      </c>
      <c r="Y254" t="s">
        <v>25</v>
      </c>
      <c r="Z254" t="s">
        <v>487</v>
      </c>
      <c r="AA254" t="b">
        <v>0</v>
      </c>
      <c r="AK254">
        <f t="shared" si="77"/>
        <v>0</v>
      </c>
      <c r="AL254">
        <f t="shared" si="78"/>
        <v>2.5399999999999999E-4</v>
      </c>
      <c r="AM254">
        <f t="shared" si="79"/>
        <v>1.0000389999999999</v>
      </c>
      <c r="AN254" t="str">
        <f t="shared" si="80"/>
        <v>Bromsgrove District Council</v>
      </c>
      <c r="AO254">
        <f t="shared" si="81"/>
        <v>0.99999999999999989</v>
      </c>
      <c r="AQ254">
        <f>SUM($AU$2:AU254)</f>
        <v>253</v>
      </c>
      <c r="AR254" t="str">
        <f t="shared" si="100"/>
        <v>Bromsgrove District Council</v>
      </c>
      <c r="AS254">
        <f t="shared" si="75"/>
        <v>0.99999999999999989</v>
      </c>
      <c r="AT254">
        <f t="shared" si="76"/>
        <v>0</v>
      </c>
      <c r="AU254">
        <f t="shared" si="83"/>
        <v>1</v>
      </c>
      <c r="AX254" t="str">
        <f t="shared" si="84"/>
        <v>Bromsgrove District Council</v>
      </c>
      <c r="AY254">
        <f t="shared" si="85"/>
        <v>0.99999999999999989</v>
      </c>
      <c r="AZ254">
        <f t="shared" si="86"/>
        <v>0</v>
      </c>
      <c r="BB254" t="str">
        <f t="shared" si="87"/>
        <v>Bromsgrove District Council</v>
      </c>
      <c r="BC254">
        <f t="shared" si="88"/>
        <v>0.99999999999999989</v>
      </c>
      <c r="BD254" s="31">
        <f>IFERROR(BC254-VLOOKUP(BB254,Data_2018!$C$2:$V$394,$AE$1+6,FALSE),"")</f>
        <v>-2.1</v>
      </c>
      <c r="BE254" s="43" t="str">
        <f t="shared" si="91"/>
        <v>i</v>
      </c>
      <c r="BL254" s="31" t="str">
        <f t="shared" si="92"/>
        <v>Bromsgrove District Council</v>
      </c>
      <c r="BM254" s="31">
        <f t="shared" si="93"/>
        <v>-2.1</v>
      </c>
      <c r="BN254" s="31">
        <f t="shared" si="94"/>
        <v>-2.0999745999999999</v>
      </c>
      <c r="BO254" s="31">
        <f t="shared" si="95"/>
        <v>-0.8999860000000004</v>
      </c>
      <c r="BP254" s="31" t="str">
        <f t="shared" si="96"/>
        <v>Canterbury City Council</v>
      </c>
      <c r="BQ254" s="31">
        <f t="shared" si="97"/>
        <v>-0.90000000000000036</v>
      </c>
      <c r="BR254" s="31">
        <f t="shared" si="98"/>
        <v>-0.90000000000000036</v>
      </c>
      <c r="BS254" s="31">
        <f t="shared" si="99"/>
        <v>0</v>
      </c>
    </row>
    <row r="255" spans="1:71" ht="14.25" customHeight="1" x14ac:dyDescent="0.25">
      <c r="A255" s="8">
        <f>--((B255+Data_2018!B255)=2)</f>
        <v>1</v>
      </c>
      <c r="B255" s="8">
        <f t="shared" si="89"/>
        <v>1</v>
      </c>
      <c r="C255" t="s">
        <v>488</v>
      </c>
      <c r="D255">
        <v>1</v>
      </c>
      <c r="E255" t="s">
        <v>741</v>
      </c>
      <c r="F255" s="31">
        <f t="shared" si="90"/>
        <v>1</v>
      </c>
      <c r="G255" s="31">
        <v>0</v>
      </c>
      <c r="H255" s="31" t="s">
        <v>34</v>
      </c>
      <c r="I255" s="31">
        <v>3.9</v>
      </c>
      <c r="J255" s="31">
        <v>3</v>
      </c>
      <c r="K255" s="31">
        <v>0</v>
      </c>
      <c r="L255" s="31">
        <v>0</v>
      </c>
      <c r="M255" s="31">
        <v>0</v>
      </c>
      <c r="N255" s="31">
        <v>0</v>
      </c>
      <c r="O255" s="31">
        <v>30.1</v>
      </c>
      <c r="P255" s="31">
        <v>69.900000000000006</v>
      </c>
      <c r="Q255" s="31">
        <v>35.700000000000003</v>
      </c>
      <c r="R255" s="31">
        <v>64.3</v>
      </c>
      <c r="S255" s="31">
        <v>38.9</v>
      </c>
      <c r="T255" s="31">
        <v>61.1</v>
      </c>
      <c r="U255" s="31">
        <v>32.9</v>
      </c>
      <c r="V255" s="31">
        <v>67.099999999999994</v>
      </c>
      <c r="W255" t="s">
        <v>489</v>
      </c>
      <c r="Y255" t="s">
        <v>25</v>
      </c>
      <c r="Z255" t="s">
        <v>488</v>
      </c>
      <c r="AA255" t="b">
        <v>0</v>
      </c>
      <c r="AK255">
        <f t="shared" si="77"/>
        <v>3</v>
      </c>
      <c r="AL255">
        <f t="shared" si="78"/>
        <v>3.0002550000000001</v>
      </c>
      <c r="AM255">
        <f t="shared" si="79"/>
        <v>0.90006399999999998</v>
      </c>
      <c r="AN255" t="str">
        <f t="shared" si="80"/>
        <v>Chichester District Council</v>
      </c>
      <c r="AO255">
        <f t="shared" si="81"/>
        <v>0.9</v>
      </c>
      <c r="AQ255">
        <f>SUM($AU$2:AU255)</f>
        <v>254</v>
      </c>
      <c r="AR255" t="str">
        <f t="shared" si="100"/>
        <v>Chichester District Council</v>
      </c>
      <c r="AS255">
        <f t="shared" si="75"/>
        <v>0.9</v>
      </c>
      <c r="AT255">
        <f t="shared" si="76"/>
        <v>0</v>
      </c>
      <c r="AU255">
        <f t="shared" si="83"/>
        <v>1</v>
      </c>
      <c r="AX255" t="str">
        <f t="shared" si="84"/>
        <v>Chichester District Council</v>
      </c>
      <c r="AY255">
        <f t="shared" si="85"/>
        <v>0.9</v>
      </c>
      <c r="AZ255">
        <f t="shared" si="86"/>
        <v>0</v>
      </c>
      <c r="BB255" t="str">
        <f t="shared" si="87"/>
        <v>Chichester District Council</v>
      </c>
      <c r="BC255">
        <f t="shared" si="88"/>
        <v>0.9</v>
      </c>
      <c r="BD255" s="31">
        <f>IFERROR(BC255-VLOOKUP(BB255,Data_2018!$C$2:$V$394,$AE$1+6,FALSE),"")</f>
        <v>-2.5</v>
      </c>
      <c r="BE255" s="43" t="str">
        <f t="shared" si="91"/>
        <v>i</v>
      </c>
      <c r="BL255" s="31" t="str">
        <f t="shared" si="92"/>
        <v>Chichester District Council</v>
      </c>
      <c r="BM255" s="31">
        <f t="shared" si="93"/>
        <v>-2.5</v>
      </c>
      <c r="BN255" s="31">
        <f t="shared" si="94"/>
        <v>-2.4999745</v>
      </c>
      <c r="BO255" s="31">
        <f t="shared" si="95"/>
        <v>-0.89999979999999857</v>
      </c>
      <c r="BP255" s="31" t="str">
        <f t="shared" si="96"/>
        <v>Tonbridge &amp; Malling Borough Council</v>
      </c>
      <c r="BQ255" s="31">
        <f t="shared" si="97"/>
        <v>-0.89999999999999858</v>
      </c>
      <c r="BR255" s="31">
        <f t="shared" si="98"/>
        <v>-0.89999999999999858</v>
      </c>
      <c r="BS255" s="31">
        <f t="shared" si="99"/>
        <v>0</v>
      </c>
    </row>
    <row r="256" spans="1:71" ht="14.25" customHeight="1" x14ac:dyDescent="0.25">
      <c r="A256" s="8">
        <f>--((B256+Data_2018!B256)=2)</f>
        <v>1</v>
      </c>
      <c r="B256" s="8">
        <f t="shared" si="89"/>
        <v>1</v>
      </c>
      <c r="C256" t="s">
        <v>490</v>
      </c>
      <c r="D256">
        <v>1</v>
      </c>
      <c r="E256" t="s">
        <v>736</v>
      </c>
      <c r="F256" s="31">
        <f t="shared" si="90"/>
        <v>1</v>
      </c>
      <c r="G256" s="31">
        <v>0</v>
      </c>
      <c r="H256" s="31" t="s">
        <v>34</v>
      </c>
      <c r="I256" s="31">
        <v>-12.5</v>
      </c>
      <c r="J256" s="31">
        <v>-36.4</v>
      </c>
      <c r="K256" s="31">
        <v>0</v>
      </c>
      <c r="L256" s="31">
        <v>0</v>
      </c>
      <c r="M256" s="31">
        <v>0</v>
      </c>
      <c r="N256" s="31">
        <v>0</v>
      </c>
      <c r="O256" s="31">
        <v>79</v>
      </c>
      <c r="P256" s="31">
        <v>21</v>
      </c>
      <c r="Q256" s="31">
        <v>76</v>
      </c>
      <c r="R256" s="31">
        <v>24</v>
      </c>
      <c r="S256" s="31">
        <v>38</v>
      </c>
      <c r="T256" s="31">
        <v>62</v>
      </c>
      <c r="U256" s="31">
        <v>47</v>
      </c>
      <c r="V256" s="31">
        <v>53</v>
      </c>
      <c r="Y256" t="s">
        <v>23</v>
      </c>
      <c r="Z256" t="s">
        <v>490</v>
      </c>
      <c r="AA256" t="b">
        <v>0</v>
      </c>
      <c r="AK256">
        <f t="shared" si="77"/>
        <v>-36.4</v>
      </c>
      <c r="AL256">
        <f t="shared" si="78"/>
        <v>-36.399743999999998</v>
      </c>
      <c r="AM256">
        <f t="shared" si="79"/>
        <v>0.800091</v>
      </c>
      <c r="AN256" t="str">
        <f t="shared" si="80"/>
        <v>Derbyshire Dales District Council</v>
      </c>
      <c r="AO256">
        <f t="shared" si="81"/>
        <v>0.8</v>
      </c>
      <c r="AQ256">
        <f>SUM($AU$2:AU256)</f>
        <v>255</v>
      </c>
      <c r="AR256" t="str">
        <f t="shared" si="100"/>
        <v>Derbyshire Dales District Council</v>
      </c>
      <c r="AS256">
        <f t="shared" si="75"/>
        <v>0.8</v>
      </c>
      <c r="AT256">
        <f t="shared" si="76"/>
        <v>0</v>
      </c>
      <c r="AU256">
        <f t="shared" si="83"/>
        <v>1</v>
      </c>
      <c r="AX256" t="str">
        <f t="shared" si="84"/>
        <v>Derbyshire Dales District Council</v>
      </c>
      <c r="AY256">
        <f t="shared" si="85"/>
        <v>0.8</v>
      </c>
      <c r="AZ256">
        <f t="shared" si="86"/>
        <v>0</v>
      </c>
      <c r="BB256" t="str">
        <f t="shared" si="87"/>
        <v>Derbyshire Dales District Council</v>
      </c>
      <c r="BC256">
        <f t="shared" si="88"/>
        <v>0.8</v>
      </c>
      <c r="BD256" s="31">
        <f>IFERROR(BC256-VLOOKUP(BB256,Data_2018!$C$2:$V$394,$AE$1+6,FALSE),"")</f>
        <v>2.9000000000000004</v>
      </c>
      <c r="BE256" s="43" t="str">
        <f t="shared" si="91"/>
        <v>h</v>
      </c>
      <c r="BL256" s="31" t="str">
        <f t="shared" si="92"/>
        <v>Derbyshire Dales District Council</v>
      </c>
      <c r="BM256" s="31">
        <f t="shared" si="93"/>
        <v>2.9000000000000004</v>
      </c>
      <c r="BN256" s="31">
        <f t="shared" si="94"/>
        <v>2.9000256000000002</v>
      </c>
      <c r="BO256" s="31">
        <f t="shared" si="95"/>
        <v>-0.99996240000000003</v>
      </c>
      <c r="BP256" s="31" t="str">
        <f t="shared" si="96"/>
        <v>Guildford Borough Council</v>
      </c>
      <c r="BQ256" s="31">
        <f t="shared" si="97"/>
        <v>-1</v>
      </c>
      <c r="BR256" s="31">
        <f t="shared" si="98"/>
        <v>-1</v>
      </c>
      <c r="BS256" s="31">
        <f t="shared" si="99"/>
        <v>0</v>
      </c>
    </row>
    <row r="257" spans="1:71" ht="14.25" customHeight="1" x14ac:dyDescent="0.25">
      <c r="A257" s="8">
        <f>--((B257+Data_2018!B257)=2)</f>
        <v>1</v>
      </c>
      <c r="B257" s="8">
        <f t="shared" si="89"/>
        <v>1</v>
      </c>
      <c r="C257" t="s">
        <v>491</v>
      </c>
      <c r="D257">
        <v>1</v>
      </c>
      <c r="E257" t="s">
        <v>738</v>
      </c>
      <c r="F257" s="31">
        <f t="shared" si="90"/>
        <v>1</v>
      </c>
      <c r="G257" s="31">
        <v>0</v>
      </c>
      <c r="H257" s="31" t="s">
        <v>34</v>
      </c>
      <c r="I257" s="31">
        <v>7.2</v>
      </c>
      <c r="J257" s="31">
        <v>3.6</v>
      </c>
      <c r="K257" s="31">
        <v>0</v>
      </c>
      <c r="L257" s="31">
        <v>0</v>
      </c>
      <c r="M257" s="31">
        <v>0</v>
      </c>
      <c r="N257" s="31">
        <v>0</v>
      </c>
      <c r="O257" s="31">
        <v>23.2</v>
      </c>
      <c r="P257" s="31">
        <v>76.8</v>
      </c>
      <c r="Q257" s="31">
        <v>25.8</v>
      </c>
      <c r="R257" s="31">
        <v>74.2</v>
      </c>
      <c r="S257" s="31">
        <v>32.9</v>
      </c>
      <c r="T257" s="31">
        <v>67.099999999999994</v>
      </c>
      <c r="U257" s="31">
        <v>31.3</v>
      </c>
      <c r="V257" s="31">
        <v>68.7</v>
      </c>
      <c r="W257" t="s">
        <v>492</v>
      </c>
      <c r="Y257" t="s">
        <v>25</v>
      </c>
      <c r="Z257" t="s">
        <v>491</v>
      </c>
      <c r="AA257" t="b">
        <v>0</v>
      </c>
      <c r="AK257">
        <f t="shared" si="77"/>
        <v>3.6</v>
      </c>
      <c r="AL257">
        <f t="shared" si="78"/>
        <v>3.600257</v>
      </c>
      <c r="AM257">
        <f t="shared" si="79"/>
        <v>0.80007100000000009</v>
      </c>
      <c r="AN257" t="str">
        <f t="shared" si="80"/>
        <v>City of York Council</v>
      </c>
      <c r="AO257">
        <f t="shared" si="81"/>
        <v>0.8</v>
      </c>
      <c r="AQ257">
        <f>SUM($AU$2:AU257)</f>
        <v>256</v>
      </c>
      <c r="AR257" t="str">
        <f t="shared" ref="AR257:AR319" si="101">AN257</f>
        <v>City of York Council</v>
      </c>
      <c r="AS257">
        <f t="shared" ref="AS257:AS319" si="102">IF(AR257=$AR$1,0,AO257)</f>
        <v>0.8</v>
      </c>
      <c r="AT257">
        <f t="shared" ref="AT257:AT319" si="103">IF(AR257=$AR$1,AO257,0)</f>
        <v>0</v>
      </c>
      <c r="AU257">
        <f t="shared" si="83"/>
        <v>1</v>
      </c>
      <c r="AX257" t="str">
        <f t="shared" si="84"/>
        <v>City of York Council</v>
      </c>
      <c r="AY257">
        <f t="shared" si="85"/>
        <v>0.8</v>
      </c>
      <c r="AZ257">
        <f t="shared" si="86"/>
        <v>0</v>
      </c>
      <c r="BB257" t="str">
        <f t="shared" si="87"/>
        <v>City of York Council</v>
      </c>
      <c r="BC257">
        <f t="shared" si="88"/>
        <v>0.8</v>
      </c>
      <c r="BD257" s="31">
        <f>IFERROR(BC257-VLOOKUP(BB257,Data_2018!$C$2:$V$394,$AE$1+6,FALSE),"")</f>
        <v>0.60000000000000009</v>
      </c>
      <c r="BE257" s="43" t="str">
        <f t="shared" si="91"/>
        <v>h</v>
      </c>
      <c r="BL257" s="31" t="str">
        <f t="shared" si="92"/>
        <v>City of York Council</v>
      </c>
      <c r="BM257" s="31">
        <f t="shared" si="93"/>
        <v>0.60000000000000009</v>
      </c>
      <c r="BN257" s="31">
        <f t="shared" si="94"/>
        <v>0.60002570000000011</v>
      </c>
      <c r="BO257" s="31">
        <f t="shared" si="95"/>
        <v>-0.99997829999999999</v>
      </c>
      <c r="BP257" s="31" t="str">
        <f t="shared" si="96"/>
        <v>Telford &amp; Wrekin Council</v>
      </c>
      <c r="BQ257" s="31">
        <f t="shared" si="97"/>
        <v>-1</v>
      </c>
      <c r="BR257" s="31">
        <f t="shared" si="98"/>
        <v>-1</v>
      </c>
      <c r="BS257" s="31">
        <f t="shared" si="99"/>
        <v>0</v>
      </c>
    </row>
    <row r="258" spans="1:71" ht="14.25" customHeight="1" x14ac:dyDescent="0.25">
      <c r="A258" s="8">
        <f>--((B258+Data_2018!B258)=2)</f>
        <v>1</v>
      </c>
      <c r="B258" s="8">
        <f t="shared" si="89"/>
        <v>1</v>
      </c>
      <c r="C258" t="s">
        <v>493</v>
      </c>
      <c r="D258">
        <v>1</v>
      </c>
      <c r="E258" t="s">
        <v>738</v>
      </c>
      <c r="F258" s="31">
        <f t="shared" si="90"/>
        <v>1</v>
      </c>
      <c r="G258" s="31">
        <v>0</v>
      </c>
      <c r="H258" s="31" t="s">
        <v>34</v>
      </c>
      <c r="I258" s="31">
        <v>1.9</v>
      </c>
      <c r="J258" s="31">
        <v>-7</v>
      </c>
      <c r="K258" s="31">
        <v>0</v>
      </c>
      <c r="L258" s="31">
        <v>0</v>
      </c>
      <c r="M258" s="31">
        <v>0</v>
      </c>
      <c r="N258" s="31">
        <v>0</v>
      </c>
      <c r="O258" s="31">
        <v>36.6</v>
      </c>
      <c r="P258" s="31">
        <v>63.4</v>
      </c>
      <c r="Q258" s="31">
        <v>46.6</v>
      </c>
      <c r="R258" s="31">
        <v>53.4</v>
      </c>
      <c r="S258" s="31">
        <v>33.5</v>
      </c>
      <c r="T258" s="31">
        <v>66.5</v>
      </c>
      <c r="U258" s="31">
        <v>40.1</v>
      </c>
      <c r="V258" s="31">
        <v>59.9</v>
      </c>
      <c r="W258" t="s">
        <v>494</v>
      </c>
      <c r="Y258" t="s">
        <v>25</v>
      </c>
      <c r="Z258" t="s">
        <v>493</v>
      </c>
      <c r="AA258" t="b">
        <v>0</v>
      </c>
      <c r="AK258">
        <f t="shared" ref="AK258:AK321" si="104">INDEX($I$2:$AA$394,ROW()-1,$AE$1)</f>
        <v>-7</v>
      </c>
      <c r="AL258">
        <f t="shared" ref="AL258:AL320" si="105">AK258+(ROW()*0.000001)</f>
        <v>-6.9997420000000004</v>
      </c>
      <c r="AM258">
        <f t="shared" ref="AM258:AM321" si="106">LARGE($AL$2:$AL$394,ROW()-1)</f>
        <v>0.70017299999999993</v>
      </c>
      <c r="AN258" t="str">
        <f t="shared" ref="AN258:AN321" si="107">INDEX($C$2:$C$394,MATCH(AM258,$AL$2:$AL$394,0))</f>
        <v>Lambeth Council</v>
      </c>
      <c r="AO258">
        <f t="shared" ref="AO258:AO321" si="108">AM258-(MATCH(AM258,$AL$2:$AL$394,0)+1)*0.000001</f>
        <v>0.7</v>
      </c>
      <c r="AQ258">
        <f>SUM($AU$2:AU258)</f>
        <v>257</v>
      </c>
      <c r="AR258" t="str">
        <f t="shared" si="101"/>
        <v>Lambeth Council</v>
      </c>
      <c r="AS258">
        <f t="shared" si="102"/>
        <v>0.7</v>
      </c>
      <c r="AT258">
        <f t="shared" si="103"/>
        <v>0</v>
      </c>
      <c r="AU258">
        <f t="shared" ref="AU258:AU321" si="109">VLOOKUP(AN258,C:F,4,FALSE)</f>
        <v>1</v>
      </c>
      <c r="AX258" t="str">
        <f t="shared" ref="AX258:AX321" si="110">VLOOKUP(ROW()-1,AQ:AT,2,FALSE)</f>
        <v>Lambeth Council</v>
      </c>
      <c r="AY258">
        <f t="shared" ref="AY258:AY321" si="111">VLOOKUP(ROW()-1,AQ:AT,3,FALSE)</f>
        <v>0.7</v>
      </c>
      <c r="AZ258">
        <f t="shared" ref="AZ258:AZ321" si="112">VLOOKUP(ROW()-1,AQ:AT,4,FALSE)</f>
        <v>0</v>
      </c>
      <c r="BB258" t="str">
        <f t="shared" ref="BB258:BB320" si="113">IF(ISERROR(AX258),"",AX258)</f>
        <v>Lambeth Council</v>
      </c>
      <c r="BC258">
        <f t="shared" ref="BC258:BC320" si="114">IFERROR(AY258+AZ258,"")</f>
        <v>0.7</v>
      </c>
      <c r="BD258" s="31">
        <f>IFERROR(BC258-VLOOKUP(BB258,Data_2018!$C$2:$V$394,$AE$1+6,FALSE),"")</f>
        <v>-4.0999999999999996</v>
      </c>
      <c r="BE258" s="43" t="str">
        <f t="shared" si="91"/>
        <v>i</v>
      </c>
      <c r="BL258" s="31" t="str">
        <f t="shared" si="92"/>
        <v>Lambeth Council</v>
      </c>
      <c r="BM258" s="31">
        <f t="shared" si="93"/>
        <v>-4.0999999999999996</v>
      </c>
      <c r="BN258" s="31">
        <f t="shared" si="94"/>
        <v>-4.0999741999999992</v>
      </c>
      <c r="BO258" s="31">
        <f t="shared" si="95"/>
        <v>-0.99997910000000001</v>
      </c>
      <c r="BP258" s="31" t="str">
        <f t="shared" si="96"/>
        <v>Northamptonshire County Council</v>
      </c>
      <c r="BQ258" s="31">
        <f t="shared" si="97"/>
        <v>-1</v>
      </c>
      <c r="BR258" s="31">
        <f t="shared" si="98"/>
        <v>-1</v>
      </c>
      <c r="BS258" s="31">
        <f t="shared" si="99"/>
        <v>0</v>
      </c>
    </row>
    <row r="259" spans="1:71" ht="14.25" customHeight="1" x14ac:dyDescent="0.25">
      <c r="A259" s="8">
        <f>--((B259+Data_2018!B259)=2)</f>
        <v>1</v>
      </c>
      <c r="B259" s="8">
        <f t="shared" ref="B259:B322" si="115">IF(H259="",0,1)</f>
        <v>1</v>
      </c>
      <c r="C259" t="s">
        <v>495</v>
      </c>
      <c r="D259">
        <v>1</v>
      </c>
      <c r="E259" t="s">
        <v>738</v>
      </c>
      <c r="F259" s="31">
        <f t="shared" ref="F259:F322" si="116">IF(B259=0,0,IF($AR$1=C259,1,IF($AH$1=1,1,IF(MATCH(E259,$AI$2:$AI$12,0)=$AH$1,1,0))))</f>
        <v>1</v>
      </c>
      <c r="G259" s="31">
        <v>0</v>
      </c>
      <c r="H259" s="31" t="s">
        <v>34</v>
      </c>
      <c r="I259" s="31">
        <v>9.6</v>
      </c>
      <c r="J259" s="31">
        <v>12.8</v>
      </c>
      <c r="K259" s="31">
        <v>2</v>
      </c>
      <c r="L259" s="31">
        <v>0</v>
      </c>
      <c r="M259" s="31">
        <v>4</v>
      </c>
      <c r="N259" s="31">
        <v>3.2</v>
      </c>
      <c r="O259" s="31">
        <v>25</v>
      </c>
      <c r="P259" s="31">
        <v>75</v>
      </c>
      <c r="Q259" s="31">
        <v>21</v>
      </c>
      <c r="R259" s="31">
        <v>79</v>
      </c>
      <c r="S259" s="31">
        <v>27</v>
      </c>
      <c r="T259" s="31">
        <v>73</v>
      </c>
      <c r="U259" s="31">
        <v>36</v>
      </c>
      <c r="V259" s="31">
        <v>64</v>
      </c>
      <c r="W259" t="s">
        <v>496</v>
      </c>
      <c r="Y259" t="s">
        <v>25</v>
      </c>
      <c r="Z259" t="s">
        <v>495</v>
      </c>
      <c r="AA259" t="b">
        <v>0</v>
      </c>
      <c r="AK259">
        <f t="shared" si="104"/>
        <v>12.8</v>
      </c>
      <c r="AL259">
        <f t="shared" si="105"/>
        <v>12.800259</v>
      </c>
      <c r="AM259">
        <f t="shared" si="106"/>
        <v>0.60019400000000001</v>
      </c>
      <c r="AN259" t="str">
        <f t="shared" si="107"/>
        <v>London Borough of Hillingdon</v>
      </c>
      <c r="AO259">
        <f t="shared" si="108"/>
        <v>0.6</v>
      </c>
      <c r="AQ259">
        <f>SUM($AU$2:AU259)</f>
        <v>258</v>
      </c>
      <c r="AR259" t="str">
        <f t="shared" si="101"/>
        <v>London Borough of Hillingdon</v>
      </c>
      <c r="AS259">
        <f t="shared" si="102"/>
        <v>0.6</v>
      </c>
      <c r="AT259">
        <f t="shared" si="103"/>
        <v>0</v>
      </c>
      <c r="AU259">
        <f t="shared" si="109"/>
        <v>1</v>
      </c>
      <c r="AX259" t="str">
        <f t="shared" si="110"/>
        <v>London Borough of Hillingdon</v>
      </c>
      <c r="AY259">
        <f t="shared" si="111"/>
        <v>0.6</v>
      </c>
      <c r="AZ259">
        <f t="shared" si="112"/>
        <v>0</v>
      </c>
      <c r="BB259" t="str">
        <f t="shared" si="113"/>
        <v>London Borough of Hillingdon</v>
      </c>
      <c r="BC259">
        <f t="shared" si="114"/>
        <v>0.6</v>
      </c>
      <c r="BD259" s="31">
        <f>IFERROR(BC259-VLOOKUP(BB259,Data_2018!$C$2:$V$394,$AE$1+6,FALSE),"")</f>
        <v>0.6</v>
      </c>
      <c r="BE259" s="43" t="str">
        <f t="shared" ref="BE259:BE322" si="117">IF(BD259="","",IF(BD259&lt;0,"i",IF(BD259&gt;0,"h","")))</f>
        <v>h</v>
      </c>
      <c r="BL259" s="31" t="str">
        <f t="shared" ref="BL259:BL322" si="118">BB259</f>
        <v>London Borough of Hillingdon</v>
      </c>
      <c r="BM259" s="31">
        <f t="shared" ref="BM259:BM322" si="119">IF(BC259&lt;0,-BD259,BD259)</f>
        <v>0.6</v>
      </c>
      <c r="BN259" s="31">
        <f t="shared" ref="BN259:BN322" si="120">IFERROR(BM259+(ROW()*0.0000001),"")</f>
        <v>0.6000259</v>
      </c>
      <c r="BO259" s="31">
        <f t="shared" ref="BO259:BO322" si="121">LARGE($BN$2:$BN$394,ROW()-1)</f>
        <v>-0.99998129999999996</v>
      </c>
      <c r="BP259" s="31" t="str">
        <f t="shared" ref="BP259:BP322" si="122">INDEX($BL$2:$BL$394,MATCH(BO259,$BN$2:$BN$394,0))</f>
        <v>Oldham Council</v>
      </c>
      <c r="BQ259" s="31">
        <f t="shared" ref="BQ259:BQ322" si="123">VLOOKUP(BP259,$BL$2:$BN$394,3,FALSE)-(MATCH(BP259,$BL$2:$BL$394,0)+1)*0.0000001</f>
        <v>-1</v>
      </c>
      <c r="BR259" s="31">
        <f t="shared" ref="BR259:BR322" si="124">IF(BP259=$AR$1,0,BQ259)</f>
        <v>-1</v>
      </c>
      <c r="BS259" s="31">
        <f t="shared" ref="BS259:BS322" si="125">IF(BP259=$AR$1,BQ259,0)</f>
        <v>0</v>
      </c>
    </row>
    <row r="260" spans="1:71" ht="14.25" customHeight="1" x14ac:dyDescent="0.25">
      <c r="A260" s="8">
        <f>--((B260+Data_2018!B260)=2)</f>
        <v>1</v>
      </c>
      <c r="B260" s="8">
        <f t="shared" si="115"/>
        <v>1</v>
      </c>
      <c r="C260" t="s">
        <v>497</v>
      </c>
      <c r="D260">
        <v>1</v>
      </c>
      <c r="E260" t="s">
        <v>736</v>
      </c>
      <c r="F260" s="31">
        <f t="shared" si="116"/>
        <v>1</v>
      </c>
      <c r="G260" s="31">
        <v>0</v>
      </c>
      <c r="H260" s="31" t="s">
        <v>34</v>
      </c>
      <c r="I260" s="31">
        <v>2.2000000000000002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54.4</v>
      </c>
      <c r="P260" s="31">
        <v>45.6</v>
      </c>
      <c r="Q260" s="31">
        <v>48.1</v>
      </c>
      <c r="R260" s="31">
        <v>51.9</v>
      </c>
      <c r="S260" s="31">
        <v>49.6</v>
      </c>
      <c r="T260" s="31">
        <v>50.4</v>
      </c>
      <c r="U260" s="31">
        <v>52.9</v>
      </c>
      <c r="V260" s="31">
        <v>47.1</v>
      </c>
      <c r="W260" t="s">
        <v>498</v>
      </c>
      <c r="Y260" t="s">
        <v>22</v>
      </c>
      <c r="Z260" t="s">
        <v>497</v>
      </c>
      <c r="AA260" t="b">
        <v>0</v>
      </c>
      <c r="AK260">
        <f t="shared" si="104"/>
        <v>0</v>
      </c>
      <c r="AL260">
        <f t="shared" si="105"/>
        <v>2.5999999999999998E-4</v>
      </c>
      <c r="AM260">
        <f t="shared" si="106"/>
        <v>0.50024400000000002</v>
      </c>
      <c r="AN260" t="str">
        <f t="shared" si="107"/>
        <v>Northumberland County Council</v>
      </c>
      <c r="AO260">
        <f t="shared" si="108"/>
        <v>0.5</v>
      </c>
      <c r="AQ260">
        <f>SUM($AU$2:AU260)</f>
        <v>259</v>
      </c>
      <c r="AR260" t="str">
        <f t="shared" si="101"/>
        <v>Northumberland County Council</v>
      </c>
      <c r="AS260">
        <f t="shared" si="102"/>
        <v>0.5</v>
      </c>
      <c r="AT260">
        <f t="shared" si="103"/>
        <v>0</v>
      </c>
      <c r="AU260">
        <f t="shared" si="109"/>
        <v>1</v>
      </c>
      <c r="AX260" t="str">
        <f t="shared" si="110"/>
        <v>Northumberland County Council</v>
      </c>
      <c r="AY260">
        <f t="shared" si="111"/>
        <v>0.5</v>
      </c>
      <c r="AZ260">
        <f t="shared" si="112"/>
        <v>0</v>
      </c>
      <c r="BB260" t="str">
        <f t="shared" si="113"/>
        <v>Northumberland County Council</v>
      </c>
      <c r="BC260">
        <f t="shared" si="114"/>
        <v>0.5</v>
      </c>
      <c r="BD260" s="31">
        <f>IFERROR(BC260-VLOOKUP(BB260,Data_2018!$C$2:$V$394,$AE$1+6,FALSE),"")</f>
        <v>0</v>
      </c>
      <c r="BE260" s="43" t="str">
        <f t="shared" si="117"/>
        <v/>
      </c>
      <c r="BL260" s="31" t="str">
        <f t="shared" si="118"/>
        <v>Northumberland County Council</v>
      </c>
      <c r="BM260" s="31">
        <f t="shared" si="119"/>
        <v>0</v>
      </c>
      <c r="BN260" s="31">
        <f t="shared" si="120"/>
        <v>2.5999999999999998E-5</v>
      </c>
      <c r="BO260" s="31">
        <f t="shared" si="121"/>
        <v>-1.0999777000000002</v>
      </c>
      <c r="BP260" s="31" t="str">
        <f t="shared" si="122"/>
        <v>Peterborough City Council</v>
      </c>
      <c r="BQ260" s="31">
        <f t="shared" si="123"/>
        <v>-1.1000000000000001</v>
      </c>
      <c r="BR260" s="31">
        <f t="shared" si="124"/>
        <v>-1.1000000000000001</v>
      </c>
      <c r="BS260" s="31">
        <f t="shared" si="125"/>
        <v>0</v>
      </c>
    </row>
    <row r="261" spans="1:71" ht="14.25" customHeight="1" x14ac:dyDescent="0.25">
      <c r="A261" s="8">
        <f>--((B261+Data_2018!B261)=2)</f>
        <v>1</v>
      </c>
      <c r="B261" s="8">
        <f t="shared" si="115"/>
        <v>1</v>
      </c>
      <c r="C261" t="s">
        <v>499</v>
      </c>
      <c r="D261">
        <v>1</v>
      </c>
      <c r="E261" t="s">
        <v>738</v>
      </c>
      <c r="F261" s="31">
        <f t="shared" si="116"/>
        <v>1</v>
      </c>
      <c r="G261" s="31">
        <v>0</v>
      </c>
      <c r="H261" s="31" t="s">
        <v>34</v>
      </c>
      <c r="I261" s="31">
        <v>3</v>
      </c>
      <c r="J261" s="31">
        <v>5</v>
      </c>
      <c r="K261" s="31">
        <v>46.6</v>
      </c>
      <c r="L261" s="31">
        <v>74.5</v>
      </c>
      <c r="M261" s="31">
        <v>1.4</v>
      </c>
      <c r="N261" s="31">
        <v>1.1000000000000001</v>
      </c>
      <c r="O261" s="31">
        <v>34</v>
      </c>
      <c r="P261" s="31">
        <v>66</v>
      </c>
      <c r="Q261" s="31">
        <v>29</v>
      </c>
      <c r="R261" s="31">
        <v>71</v>
      </c>
      <c r="S261" s="31">
        <v>38</v>
      </c>
      <c r="T261" s="31">
        <v>62</v>
      </c>
      <c r="U261" s="31">
        <v>35</v>
      </c>
      <c r="V261" s="31">
        <v>65</v>
      </c>
      <c r="W261" t="s">
        <v>500</v>
      </c>
      <c r="Y261" t="s">
        <v>25</v>
      </c>
      <c r="Z261" t="s">
        <v>499</v>
      </c>
      <c r="AA261" t="b">
        <v>0</v>
      </c>
      <c r="AK261">
        <f t="shared" si="104"/>
        <v>5</v>
      </c>
      <c r="AL261">
        <f t="shared" si="105"/>
        <v>5.0002610000000001</v>
      </c>
      <c r="AM261">
        <f t="shared" si="106"/>
        <v>0.40034700000000001</v>
      </c>
      <c r="AN261" t="str">
        <f t="shared" si="107"/>
        <v>The London Borough Havering</v>
      </c>
      <c r="AO261">
        <f t="shared" si="108"/>
        <v>0.4</v>
      </c>
      <c r="AQ261">
        <f>SUM($AU$2:AU261)</f>
        <v>260</v>
      </c>
      <c r="AR261" t="str">
        <f t="shared" si="101"/>
        <v>The London Borough Havering</v>
      </c>
      <c r="AS261">
        <f t="shared" si="102"/>
        <v>0.4</v>
      </c>
      <c r="AT261">
        <f t="shared" si="103"/>
        <v>0</v>
      </c>
      <c r="AU261">
        <f t="shared" si="109"/>
        <v>1</v>
      </c>
      <c r="AX261" t="str">
        <f t="shared" si="110"/>
        <v>The London Borough Havering</v>
      </c>
      <c r="AY261">
        <f t="shared" si="111"/>
        <v>0.4</v>
      </c>
      <c r="AZ261">
        <f t="shared" si="112"/>
        <v>0</v>
      </c>
      <c r="BB261" t="str">
        <f t="shared" si="113"/>
        <v>The London Borough Havering</v>
      </c>
      <c r="BC261">
        <f t="shared" si="114"/>
        <v>0.4</v>
      </c>
      <c r="BD261" s="31">
        <f>IFERROR(BC261-VLOOKUP(BB261,Data_2018!$C$2:$V$394,$AE$1+6,FALSE),"")</f>
        <v>0.4</v>
      </c>
      <c r="BE261" s="43" t="str">
        <f t="shared" si="117"/>
        <v>h</v>
      </c>
      <c r="BL261" s="31" t="str">
        <f t="shared" si="118"/>
        <v>The London Borough Havering</v>
      </c>
      <c r="BM261" s="31">
        <f t="shared" si="119"/>
        <v>0.4</v>
      </c>
      <c r="BN261" s="31">
        <f t="shared" si="120"/>
        <v>0.4000261</v>
      </c>
      <c r="BO261" s="31">
        <f t="shared" si="121"/>
        <v>-1.0999792000000006</v>
      </c>
      <c r="BP261" s="31" t="str">
        <f t="shared" si="122"/>
        <v>Hampshire Fire &amp; Rescue Service</v>
      </c>
      <c r="BQ261" s="31">
        <f t="shared" si="123"/>
        <v>-1.1000000000000005</v>
      </c>
      <c r="BR261" s="31">
        <f t="shared" si="124"/>
        <v>-1.1000000000000005</v>
      </c>
      <c r="BS261" s="31">
        <f t="shared" si="125"/>
        <v>0</v>
      </c>
    </row>
    <row r="262" spans="1:71" ht="14.25" customHeight="1" x14ac:dyDescent="0.25">
      <c r="A262" s="8">
        <f>--((B262+Data_2018!B262)=2)</f>
        <v>1</v>
      </c>
      <c r="B262" s="8">
        <f t="shared" si="115"/>
        <v>1</v>
      </c>
      <c r="C262" t="s">
        <v>501</v>
      </c>
      <c r="D262">
        <v>1</v>
      </c>
      <c r="E262" t="s">
        <v>738</v>
      </c>
      <c r="F262" s="31">
        <f t="shared" si="116"/>
        <v>1</v>
      </c>
      <c r="G262" s="31">
        <v>0</v>
      </c>
      <c r="H262" s="31" t="s">
        <v>34</v>
      </c>
      <c r="I262" s="31">
        <v>-2.8</v>
      </c>
      <c r="J262" s="31">
        <v>-4.3</v>
      </c>
      <c r="K262" s="31">
        <v>0</v>
      </c>
      <c r="L262" s="31">
        <v>0</v>
      </c>
      <c r="M262" s="31">
        <v>0</v>
      </c>
      <c r="N262" s="31">
        <v>0</v>
      </c>
      <c r="O262" s="31">
        <v>30</v>
      </c>
      <c r="P262" s="31">
        <v>70</v>
      </c>
      <c r="Q262" s="31">
        <v>46.8</v>
      </c>
      <c r="R262" s="31">
        <v>53.2</v>
      </c>
      <c r="S262" s="31">
        <v>29</v>
      </c>
      <c r="T262" s="31">
        <v>71</v>
      </c>
      <c r="U262" s="31">
        <v>33.5</v>
      </c>
      <c r="V262" s="31">
        <v>66.5</v>
      </c>
      <c r="W262" t="s">
        <v>502</v>
      </c>
      <c r="Y262" t="s">
        <v>25</v>
      </c>
      <c r="Z262" t="s">
        <v>501</v>
      </c>
      <c r="AA262" t="b">
        <v>0</v>
      </c>
      <c r="AK262">
        <f t="shared" si="104"/>
        <v>-4.3</v>
      </c>
      <c r="AL262">
        <f t="shared" si="105"/>
        <v>-4.2997379999999996</v>
      </c>
      <c r="AM262">
        <f t="shared" si="106"/>
        <v>0.40032100000000004</v>
      </c>
      <c r="AN262" t="str">
        <f t="shared" si="107"/>
        <v>Stockport Metropolitan Borough Council</v>
      </c>
      <c r="AO262">
        <f t="shared" si="108"/>
        <v>0.4</v>
      </c>
      <c r="AQ262">
        <f>SUM($AU$2:AU262)</f>
        <v>261</v>
      </c>
      <c r="AR262" t="str">
        <f t="shared" si="101"/>
        <v>Stockport Metropolitan Borough Council</v>
      </c>
      <c r="AS262">
        <f t="shared" si="102"/>
        <v>0.4</v>
      </c>
      <c r="AT262">
        <f t="shared" si="103"/>
        <v>0</v>
      </c>
      <c r="AU262">
        <f t="shared" si="109"/>
        <v>1</v>
      </c>
      <c r="AX262" t="str">
        <f t="shared" si="110"/>
        <v>Stockport Metropolitan Borough Council</v>
      </c>
      <c r="AY262">
        <f t="shared" si="111"/>
        <v>0.4</v>
      </c>
      <c r="AZ262">
        <f t="shared" si="112"/>
        <v>0</v>
      </c>
      <c r="BB262" t="str">
        <f t="shared" si="113"/>
        <v>Stockport Metropolitan Borough Council</v>
      </c>
      <c r="BC262">
        <f t="shared" si="114"/>
        <v>0.4</v>
      </c>
      <c r="BD262" s="31">
        <f>IFERROR(BC262-VLOOKUP(BB262,Data_2018!$C$2:$V$394,$AE$1+6,FALSE),"")</f>
        <v>-1.4</v>
      </c>
      <c r="BE262" s="43" t="str">
        <f t="shared" si="117"/>
        <v>i</v>
      </c>
      <c r="BL262" s="31" t="str">
        <f t="shared" si="118"/>
        <v>Stockport Metropolitan Borough Council</v>
      </c>
      <c r="BM262" s="31">
        <f t="shared" si="119"/>
        <v>-1.4</v>
      </c>
      <c r="BN262" s="31">
        <f t="shared" si="120"/>
        <v>-1.3999737999999999</v>
      </c>
      <c r="BO262" s="31">
        <f t="shared" si="121"/>
        <v>-1.0999841999999997</v>
      </c>
      <c r="BP262" s="31" t="str">
        <f t="shared" si="122"/>
        <v>Royal Borough of Windsor &amp; Maidenhead Council</v>
      </c>
      <c r="BQ262" s="31">
        <f t="shared" si="123"/>
        <v>-1.0999999999999996</v>
      </c>
      <c r="BR262" s="31">
        <f t="shared" si="124"/>
        <v>-1.0999999999999996</v>
      </c>
      <c r="BS262" s="31">
        <f t="shared" si="125"/>
        <v>0</v>
      </c>
    </row>
    <row r="263" spans="1:71" ht="14.25" customHeight="1" x14ac:dyDescent="0.25">
      <c r="A263" s="8">
        <f>--((B263+Data_2018!B263)=2)</f>
        <v>1</v>
      </c>
      <c r="B263" s="8">
        <f t="shared" si="115"/>
        <v>1</v>
      </c>
      <c r="C263" t="s">
        <v>503</v>
      </c>
      <c r="D263">
        <v>1</v>
      </c>
      <c r="E263" t="s">
        <v>736</v>
      </c>
      <c r="F263" s="31">
        <f t="shared" si="116"/>
        <v>1</v>
      </c>
      <c r="G263" s="31">
        <v>0</v>
      </c>
      <c r="H263" s="31" t="s">
        <v>34</v>
      </c>
      <c r="I263" s="31">
        <v>5</v>
      </c>
      <c r="J263" s="31">
        <v>9</v>
      </c>
      <c r="K263" s="31">
        <v>0</v>
      </c>
      <c r="L263" s="31">
        <v>0</v>
      </c>
      <c r="M263" s="31">
        <v>0</v>
      </c>
      <c r="N263" s="31">
        <v>0</v>
      </c>
      <c r="O263" s="31">
        <v>31.9</v>
      </c>
      <c r="P263" s="31">
        <v>68.099999999999994</v>
      </c>
      <c r="Q263" s="31">
        <v>26</v>
      </c>
      <c r="R263" s="31">
        <v>74</v>
      </c>
      <c r="S263" s="31">
        <v>42</v>
      </c>
      <c r="T263" s="31">
        <v>58</v>
      </c>
      <c r="U263" s="31">
        <v>39.5</v>
      </c>
      <c r="V263" s="31">
        <v>60.5</v>
      </c>
      <c r="W263" t="s">
        <v>504</v>
      </c>
      <c r="Y263" t="s">
        <v>23</v>
      </c>
      <c r="Z263" t="s">
        <v>503</v>
      </c>
      <c r="AA263" t="b">
        <v>0</v>
      </c>
      <c r="AK263">
        <f t="shared" si="104"/>
        <v>9</v>
      </c>
      <c r="AL263">
        <f t="shared" si="105"/>
        <v>9.0002630000000003</v>
      </c>
      <c r="AM263">
        <f t="shared" si="106"/>
        <v>0.40030200000000005</v>
      </c>
      <c r="AN263" t="str">
        <f t="shared" si="107"/>
        <v>South Ribble Borough Council</v>
      </c>
      <c r="AO263">
        <f t="shared" si="108"/>
        <v>0.4</v>
      </c>
      <c r="AQ263">
        <f>SUM($AU$2:AU263)</f>
        <v>262</v>
      </c>
      <c r="AR263" t="str">
        <f t="shared" si="101"/>
        <v>South Ribble Borough Council</v>
      </c>
      <c r="AS263">
        <f t="shared" si="102"/>
        <v>0.4</v>
      </c>
      <c r="AT263">
        <f t="shared" si="103"/>
        <v>0</v>
      </c>
      <c r="AU263">
        <f t="shared" si="109"/>
        <v>1</v>
      </c>
      <c r="AX263" t="str">
        <f t="shared" si="110"/>
        <v>South Ribble Borough Council</v>
      </c>
      <c r="AY263">
        <f t="shared" si="111"/>
        <v>0.4</v>
      </c>
      <c r="AZ263">
        <f t="shared" si="112"/>
        <v>0</v>
      </c>
      <c r="BB263" t="str">
        <f t="shared" si="113"/>
        <v>South Ribble Borough Council</v>
      </c>
      <c r="BC263">
        <f t="shared" si="114"/>
        <v>0.4</v>
      </c>
      <c r="BD263" s="31">
        <f>IFERROR(BC263-VLOOKUP(BB263,Data_2018!$C$2:$V$394,$AE$1+6,FALSE),"")</f>
        <v>-0.19999999999999996</v>
      </c>
      <c r="BE263" s="43" t="str">
        <f t="shared" si="117"/>
        <v>i</v>
      </c>
      <c r="BL263" s="31" t="str">
        <f t="shared" si="118"/>
        <v>South Ribble Borough Council</v>
      </c>
      <c r="BM263" s="31">
        <f t="shared" si="119"/>
        <v>-0.19999999999999996</v>
      </c>
      <c r="BN263" s="31">
        <f t="shared" si="120"/>
        <v>-0.19997369999999995</v>
      </c>
      <c r="BO263" s="31">
        <f t="shared" si="121"/>
        <v>-1.0999901999999997</v>
      </c>
      <c r="BP263" s="31" t="str">
        <f t="shared" si="122"/>
        <v>Northumbria Police</v>
      </c>
      <c r="BQ263" s="31">
        <f t="shared" si="123"/>
        <v>-1.0999999999999996</v>
      </c>
      <c r="BR263" s="31">
        <f t="shared" si="124"/>
        <v>-1.0999999999999996</v>
      </c>
      <c r="BS263" s="31">
        <f t="shared" si="125"/>
        <v>0</v>
      </c>
    </row>
    <row r="264" spans="1:71" ht="14.25" customHeight="1" x14ac:dyDescent="0.25">
      <c r="A264" s="8">
        <f>--((B264+Data_2018!B264)=2)</f>
        <v>1</v>
      </c>
      <c r="B264" s="8">
        <f t="shared" si="115"/>
        <v>1</v>
      </c>
      <c r="C264" t="s">
        <v>505</v>
      </c>
      <c r="D264">
        <v>1</v>
      </c>
      <c r="E264" t="s">
        <v>736</v>
      </c>
      <c r="F264" s="31">
        <f t="shared" si="116"/>
        <v>1</v>
      </c>
      <c r="G264" s="31">
        <v>0</v>
      </c>
      <c r="H264" s="31" t="s">
        <v>34</v>
      </c>
      <c r="I264" s="31">
        <v>-6.9</v>
      </c>
      <c r="J264" s="31">
        <v>-18.899999999999999</v>
      </c>
      <c r="K264" s="31">
        <v>-23.2</v>
      </c>
      <c r="L264" s="31">
        <v>-51</v>
      </c>
      <c r="M264" s="31">
        <v>41.9</v>
      </c>
      <c r="N264" s="31">
        <v>23.3</v>
      </c>
      <c r="O264" s="31">
        <v>68.5</v>
      </c>
      <c r="P264" s="31">
        <v>31.5</v>
      </c>
      <c r="Q264" s="31">
        <v>64.7</v>
      </c>
      <c r="R264" s="31">
        <v>35.299999999999997</v>
      </c>
      <c r="S264" s="31">
        <v>38.700000000000003</v>
      </c>
      <c r="T264" s="31">
        <v>61.3</v>
      </c>
      <c r="U264" s="31">
        <v>46.3</v>
      </c>
      <c r="V264" s="31">
        <v>53.7</v>
      </c>
      <c r="Y264" t="s">
        <v>23</v>
      </c>
      <c r="Z264" t="s">
        <v>505</v>
      </c>
      <c r="AA264" t="b">
        <v>0</v>
      </c>
      <c r="AK264">
        <f t="shared" si="104"/>
        <v>-18.899999999999999</v>
      </c>
      <c r="AL264">
        <f t="shared" si="105"/>
        <v>-18.899735999999997</v>
      </c>
      <c r="AM264">
        <f t="shared" si="106"/>
        <v>0.40016200000000002</v>
      </c>
      <c r="AN264" t="str">
        <f t="shared" si="107"/>
        <v>Hyndburn Borough Council</v>
      </c>
      <c r="AO264">
        <f t="shared" si="108"/>
        <v>0.4</v>
      </c>
      <c r="AQ264">
        <f>SUM($AU$2:AU264)</f>
        <v>263</v>
      </c>
      <c r="AR264" t="str">
        <f t="shared" si="101"/>
        <v>Hyndburn Borough Council</v>
      </c>
      <c r="AS264">
        <f t="shared" si="102"/>
        <v>0.4</v>
      </c>
      <c r="AT264">
        <f t="shared" si="103"/>
        <v>0</v>
      </c>
      <c r="AU264">
        <f t="shared" si="109"/>
        <v>1</v>
      </c>
      <c r="AX264" t="str">
        <f t="shared" si="110"/>
        <v>Hyndburn Borough Council</v>
      </c>
      <c r="AY264">
        <f t="shared" si="111"/>
        <v>0.4</v>
      </c>
      <c r="AZ264">
        <f t="shared" si="112"/>
        <v>0</v>
      </c>
      <c r="BB264" t="str">
        <f t="shared" si="113"/>
        <v>Hyndburn Borough Council</v>
      </c>
      <c r="BC264">
        <f t="shared" si="114"/>
        <v>0.4</v>
      </c>
      <c r="BD264" s="31">
        <f>IFERROR(BC264-VLOOKUP(BB264,Data_2018!$C$2:$V$394,$AE$1+6,FALSE),"")</f>
        <v>-2.3000000000000003</v>
      </c>
      <c r="BE264" s="43" t="str">
        <f t="shared" si="117"/>
        <v>i</v>
      </c>
      <c r="BL264" s="31" t="str">
        <f t="shared" si="118"/>
        <v>Hyndburn Borough Council</v>
      </c>
      <c r="BM264" s="31">
        <f t="shared" si="119"/>
        <v>-2.3000000000000003</v>
      </c>
      <c r="BN264" s="31">
        <f t="shared" si="120"/>
        <v>-2.2999736000000004</v>
      </c>
      <c r="BO264" s="31">
        <f t="shared" si="121"/>
        <v>-1.0999942000000014</v>
      </c>
      <c r="BP264" s="31" t="str">
        <f t="shared" si="122"/>
        <v>Great Yarmouth Borough Council</v>
      </c>
      <c r="BQ264" s="31">
        <f t="shared" si="123"/>
        <v>-1.1000000000000014</v>
      </c>
      <c r="BR264" s="31">
        <f t="shared" si="124"/>
        <v>-1.1000000000000014</v>
      </c>
      <c r="BS264" s="31">
        <f t="shared" si="125"/>
        <v>0</v>
      </c>
    </row>
    <row r="265" spans="1:71" ht="14.25" customHeight="1" x14ac:dyDescent="0.25">
      <c r="A265" s="8">
        <f>--((B265+Data_2018!B265)=2)</f>
        <v>1</v>
      </c>
      <c r="B265" s="8">
        <f t="shared" si="115"/>
        <v>1</v>
      </c>
      <c r="C265" t="s">
        <v>506</v>
      </c>
      <c r="D265">
        <v>1</v>
      </c>
      <c r="E265" t="s">
        <v>737</v>
      </c>
      <c r="F265" s="31">
        <f t="shared" si="116"/>
        <v>1</v>
      </c>
      <c r="G265" s="31">
        <v>0</v>
      </c>
      <c r="H265" s="31" t="s">
        <v>34</v>
      </c>
      <c r="I265" s="31">
        <v>3.4</v>
      </c>
      <c r="J265" s="31">
        <v>1.2</v>
      </c>
      <c r="K265" s="31">
        <v>0</v>
      </c>
      <c r="L265" s="31">
        <v>0</v>
      </c>
      <c r="M265" s="31">
        <v>0</v>
      </c>
      <c r="N265" s="31">
        <v>0</v>
      </c>
      <c r="O265" s="31">
        <v>30</v>
      </c>
      <c r="P265" s="31">
        <v>70</v>
      </c>
      <c r="Q265" s="31">
        <v>27</v>
      </c>
      <c r="R265" s="31">
        <v>73</v>
      </c>
      <c r="S265" s="31">
        <v>29</v>
      </c>
      <c r="T265" s="31">
        <v>71</v>
      </c>
      <c r="U265" s="31">
        <v>34</v>
      </c>
      <c r="V265" s="31">
        <v>66</v>
      </c>
      <c r="Y265" t="s">
        <v>25</v>
      </c>
      <c r="Z265" t="s">
        <v>506</v>
      </c>
      <c r="AA265" t="b">
        <v>0</v>
      </c>
      <c r="AK265">
        <f t="shared" si="104"/>
        <v>1.2</v>
      </c>
      <c r="AL265">
        <f t="shared" si="105"/>
        <v>1.2002649999999999</v>
      </c>
      <c r="AM265">
        <f t="shared" si="106"/>
        <v>0.400088</v>
      </c>
      <c r="AN265" t="str">
        <f t="shared" si="107"/>
        <v>Derby City Council</v>
      </c>
      <c r="AO265">
        <f t="shared" si="108"/>
        <v>0.4</v>
      </c>
      <c r="AQ265">
        <f>SUM($AU$2:AU265)</f>
        <v>264</v>
      </c>
      <c r="AR265" t="str">
        <f t="shared" si="101"/>
        <v>Derby City Council</v>
      </c>
      <c r="AS265">
        <f t="shared" si="102"/>
        <v>0.4</v>
      </c>
      <c r="AT265">
        <f t="shared" si="103"/>
        <v>0</v>
      </c>
      <c r="AU265">
        <f t="shared" si="109"/>
        <v>1</v>
      </c>
      <c r="AX265" t="str">
        <f t="shared" si="110"/>
        <v>Derby City Council</v>
      </c>
      <c r="AY265">
        <f t="shared" si="111"/>
        <v>0.4</v>
      </c>
      <c r="AZ265">
        <f t="shared" si="112"/>
        <v>0</v>
      </c>
      <c r="BB265" t="str">
        <f t="shared" si="113"/>
        <v>Derby City Council</v>
      </c>
      <c r="BC265">
        <f t="shared" si="114"/>
        <v>0.4</v>
      </c>
      <c r="BD265" s="31">
        <f>IFERROR(BC265-VLOOKUP(BB265,Data_2018!$C$2:$V$394,$AE$1+6,FALSE),"")</f>
        <v>0.60000000000000009</v>
      </c>
      <c r="BE265" s="43" t="str">
        <f t="shared" si="117"/>
        <v>h</v>
      </c>
      <c r="BL265" s="31" t="str">
        <f t="shared" si="118"/>
        <v>Derby City Council</v>
      </c>
      <c r="BM265" s="31">
        <f t="shared" si="119"/>
        <v>0.60000000000000009</v>
      </c>
      <c r="BN265" s="31">
        <f t="shared" si="120"/>
        <v>0.60002650000000013</v>
      </c>
      <c r="BO265" s="31">
        <f t="shared" si="121"/>
        <v>-1.0999971000000015</v>
      </c>
      <c r="BP265" s="31" t="str">
        <f t="shared" si="122"/>
        <v>Ashford Borough Council</v>
      </c>
      <c r="BQ265" s="31">
        <f t="shared" si="123"/>
        <v>-1.1000000000000014</v>
      </c>
      <c r="BR265" s="31">
        <f t="shared" si="124"/>
        <v>-1.1000000000000014</v>
      </c>
      <c r="BS265" s="31">
        <f t="shared" si="125"/>
        <v>0</v>
      </c>
    </row>
    <row r="266" spans="1:71" ht="14.25" customHeight="1" x14ac:dyDescent="0.25">
      <c r="A266" s="8">
        <f>--((B266+Data_2018!B266)=2)</f>
        <v>1</v>
      </c>
      <c r="B266" s="8">
        <f t="shared" si="115"/>
        <v>1</v>
      </c>
      <c r="C266" t="s">
        <v>507</v>
      </c>
      <c r="D266">
        <v>1</v>
      </c>
      <c r="E266" t="s">
        <v>736</v>
      </c>
      <c r="F266" s="31">
        <f t="shared" si="116"/>
        <v>1</v>
      </c>
      <c r="G266" s="31">
        <v>0</v>
      </c>
      <c r="H266" s="31" t="s">
        <v>34</v>
      </c>
      <c r="I266" s="31">
        <v>20.7</v>
      </c>
      <c r="J266" s="31">
        <v>19.5</v>
      </c>
      <c r="K266" s="31">
        <v>0</v>
      </c>
      <c r="L266" s="31">
        <v>0</v>
      </c>
      <c r="M266" s="31">
        <v>0</v>
      </c>
      <c r="N266" s="31">
        <v>0</v>
      </c>
      <c r="O266" s="31">
        <v>23.1</v>
      </c>
      <c r="P266" s="31">
        <v>76.900000000000006</v>
      </c>
      <c r="Q266" s="31">
        <v>33.799999999999997</v>
      </c>
      <c r="R266" s="31">
        <v>66.2</v>
      </c>
      <c r="S266" s="31">
        <v>46.2</v>
      </c>
      <c r="T266" s="31">
        <v>53.8</v>
      </c>
      <c r="U266" s="31">
        <v>58.5</v>
      </c>
      <c r="V266" s="31">
        <v>41.5</v>
      </c>
      <c r="W266" t="s">
        <v>508</v>
      </c>
      <c r="Y266" t="s">
        <v>23</v>
      </c>
      <c r="Z266" t="s">
        <v>507</v>
      </c>
      <c r="AA266" t="b">
        <v>0</v>
      </c>
      <c r="AK266">
        <f t="shared" si="104"/>
        <v>19.5</v>
      </c>
      <c r="AL266">
        <f t="shared" si="105"/>
        <v>19.500266</v>
      </c>
      <c r="AM266">
        <f t="shared" si="106"/>
        <v>0.40007300000000001</v>
      </c>
      <c r="AN266" t="str">
        <f t="shared" si="107"/>
        <v>Cleveland Police</v>
      </c>
      <c r="AO266">
        <f t="shared" si="108"/>
        <v>0.4</v>
      </c>
      <c r="AQ266">
        <f>SUM($AU$2:AU266)</f>
        <v>265</v>
      </c>
      <c r="AR266" t="str">
        <f t="shared" si="101"/>
        <v>Cleveland Police</v>
      </c>
      <c r="AS266">
        <f t="shared" si="102"/>
        <v>0.4</v>
      </c>
      <c r="AT266">
        <f t="shared" si="103"/>
        <v>0</v>
      </c>
      <c r="AU266">
        <f t="shared" si="109"/>
        <v>1</v>
      </c>
      <c r="AX266" t="str">
        <f t="shared" si="110"/>
        <v>Cleveland Police</v>
      </c>
      <c r="AY266">
        <f t="shared" si="111"/>
        <v>0.4</v>
      </c>
      <c r="AZ266">
        <f t="shared" si="112"/>
        <v>0</v>
      </c>
      <c r="BB266" t="str">
        <f t="shared" si="113"/>
        <v>Cleveland Police</v>
      </c>
      <c r="BC266">
        <f t="shared" si="114"/>
        <v>0.4</v>
      </c>
      <c r="BD266" s="31">
        <f>IFERROR(BC266-VLOOKUP(BB266,Data_2018!$C$2:$V$394,$AE$1+6,FALSE),"")</f>
        <v>0.4</v>
      </c>
      <c r="BE266" s="43" t="str">
        <f t="shared" si="117"/>
        <v>h</v>
      </c>
      <c r="BL266" s="31" t="str">
        <f t="shared" si="118"/>
        <v>Cleveland Police</v>
      </c>
      <c r="BM266" s="31">
        <f t="shared" si="119"/>
        <v>0.4</v>
      </c>
      <c r="BN266" s="31">
        <f t="shared" si="120"/>
        <v>0.40002660000000001</v>
      </c>
      <c r="BO266" s="31">
        <f t="shared" si="121"/>
        <v>-1.1999639000000011</v>
      </c>
      <c r="BP266" s="31" t="str">
        <f t="shared" si="122"/>
        <v>South Norfolk Council</v>
      </c>
      <c r="BQ266" s="31">
        <f t="shared" si="123"/>
        <v>-1.2000000000000011</v>
      </c>
      <c r="BR266" s="31">
        <f t="shared" si="124"/>
        <v>-1.2000000000000011</v>
      </c>
      <c r="BS266" s="31">
        <f t="shared" si="125"/>
        <v>0</v>
      </c>
    </row>
    <row r="267" spans="1:71" ht="14.25" customHeight="1" x14ac:dyDescent="0.25">
      <c r="A267" s="8">
        <f>--((B267+Data_2018!B267)=2)</f>
        <v>1</v>
      </c>
      <c r="B267" s="8">
        <f t="shared" si="115"/>
        <v>1</v>
      </c>
      <c r="C267" t="s">
        <v>509</v>
      </c>
      <c r="D267">
        <v>1</v>
      </c>
      <c r="E267" t="s">
        <v>737</v>
      </c>
      <c r="F267" s="31">
        <f t="shared" si="116"/>
        <v>1</v>
      </c>
      <c r="G267" s="31">
        <v>0</v>
      </c>
      <c r="H267" s="31" t="s">
        <v>34</v>
      </c>
      <c r="I267" s="31">
        <v>9.9</v>
      </c>
      <c r="J267" s="31">
        <v>13.3</v>
      </c>
      <c r="K267" s="31">
        <v>0</v>
      </c>
      <c r="L267" s="31">
        <v>0</v>
      </c>
      <c r="M267" s="31">
        <v>0</v>
      </c>
      <c r="N267" s="31">
        <v>0</v>
      </c>
      <c r="O267" s="31">
        <v>19</v>
      </c>
      <c r="P267" s="31">
        <v>81</v>
      </c>
      <c r="Q267" s="31">
        <v>24</v>
      </c>
      <c r="R267" s="31">
        <v>76</v>
      </c>
      <c r="S267" s="31">
        <v>26</v>
      </c>
      <c r="T267" s="31">
        <v>74</v>
      </c>
      <c r="U267" s="31">
        <v>34</v>
      </c>
      <c r="V267" s="31">
        <v>66</v>
      </c>
      <c r="W267" t="s">
        <v>510</v>
      </c>
      <c r="Y267" t="s">
        <v>24</v>
      </c>
      <c r="Z267" t="s">
        <v>509</v>
      </c>
      <c r="AA267" t="b">
        <v>0</v>
      </c>
      <c r="AK267">
        <f t="shared" si="104"/>
        <v>13.3</v>
      </c>
      <c r="AL267">
        <f t="shared" si="105"/>
        <v>13.300267</v>
      </c>
      <c r="AM267">
        <f t="shared" si="106"/>
        <v>0.40002600000000005</v>
      </c>
      <c r="AN267" t="str">
        <f t="shared" si="107"/>
        <v>Bolsover District Council</v>
      </c>
      <c r="AO267">
        <f t="shared" si="108"/>
        <v>0.4</v>
      </c>
      <c r="AQ267">
        <f>SUM($AU$2:AU267)</f>
        <v>266</v>
      </c>
      <c r="AR267" t="str">
        <f t="shared" si="101"/>
        <v>Bolsover District Council</v>
      </c>
      <c r="AS267">
        <f t="shared" si="102"/>
        <v>0.4</v>
      </c>
      <c r="AT267">
        <f t="shared" si="103"/>
        <v>0</v>
      </c>
      <c r="AU267">
        <f t="shared" si="109"/>
        <v>1</v>
      </c>
      <c r="AX267" t="str">
        <f t="shared" si="110"/>
        <v>Bolsover District Council</v>
      </c>
      <c r="AY267">
        <f t="shared" si="111"/>
        <v>0.4</v>
      </c>
      <c r="AZ267">
        <f t="shared" si="112"/>
        <v>0</v>
      </c>
      <c r="BB267" t="str">
        <f t="shared" si="113"/>
        <v>Bolsover District Council</v>
      </c>
      <c r="BC267">
        <f t="shared" si="114"/>
        <v>0.4</v>
      </c>
      <c r="BD267" s="31">
        <f>IFERROR(BC267-VLOOKUP(BB267,Data_2018!$C$2:$V$394,$AE$1+6,FALSE),"")</f>
        <v>0.4</v>
      </c>
      <c r="BE267" s="43" t="str">
        <f t="shared" si="117"/>
        <v>h</v>
      </c>
      <c r="BL267" s="31" t="str">
        <f t="shared" si="118"/>
        <v>Bolsover District Council</v>
      </c>
      <c r="BM267" s="31">
        <f t="shared" si="119"/>
        <v>0.4</v>
      </c>
      <c r="BN267" s="31">
        <f t="shared" si="120"/>
        <v>0.40002670000000001</v>
      </c>
      <c r="BO267" s="31">
        <f t="shared" si="121"/>
        <v>-1.1999704</v>
      </c>
      <c r="BP267" s="31" t="str">
        <f t="shared" si="122"/>
        <v>Rushcliffe Borough Council</v>
      </c>
      <c r="BQ267" s="31">
        <f t="shared" si="123"/>
        <v>-1.2</v>
      </c>
      <c r="BR267" s="31">
        <f t="shared" si="124"/>
        <v>-1.2</v>
      </c>
      <c r="BS267" s="31">
        <f t="shared" si="125"/>
        <v>0</v>
      </c>
    </row>
    <row r="268" spans="1:71" ht="14.25" customHeight="1" x14ac:dyDescent="0.25">
      <c r="A268" s="8">
        <f>--((B268+Data_2018!B268)=2)</f>
        <v>1</v>
      </c>
      <c r="B268" s="8">
        <f t="shared" si="115"/>
        <v>1</v>
      </c>
      <c r="C268" s="3" t="s">
        <v>511</v>
      </c>
      <c r="D268" s="3">
        <v>1</v>
      </c>
      <c r="E268" t="s">
        <v>740</v>
      </c>
      <c r="F268" s="31">
        <f t="shared" si="116"/>
        <v>1</v>
      </c>
      <c r="G268" s="31">
        <v>0</v>
      </c>
      <c r="H268" s="31">
        <v>1</v>
      </c>
      <c r="I268" s="31">
        <v>-0.1</v>
      </c>
      <c r="J268" s="31">
        <v>-8.3000000000000007</v>
      </c>
      <c r="K268" s="31">
        <v>0</v>
      </c>
      <c r="L268" s="31">
        <v>0</v>
      </c>
      <c r="M268" s="31">
        <v>0</v>
      </c>
      <c r="N268" s="31">
        <v>0</v>
      </c>
      <c r="O268" s="31">
        <v>76</v>
      </c>
      <c r="P268" s="31">
        <v>24</v>
      </c>
      <c r="Q268" s="31">
        <v>90</v>
      </c>
      <c r="R268" s="31">
        <v>10</v>
      </c>
      <c r="S268" s="31">
        <v>80</v>
      </c>
      <c r="T268" s="31">
        <v>20</v>
      </c>
      <c r="U268" s="31">
        <v>75</v>
      </c>
      <c r="V268" s="31">
        <v>25</v>
      </c>
      <c r="W268" s="3" t="s">
        <v>512</v>
      </c>
      <c r="X268" s="3"/>
      <c r="Y268" s="3" t="s">
        <v>22</v>
      </c>
      <c r="Z268" s="3" t="s">
        <v>511</v>
      </c>
      <c r="AA268" s="3" t="b">
        <v>0</v>
      </c>
      <c r="AK268">
        <f t="shared" si="104"/>
        <v>-8.3000000000000007</v>
      </c>
      <c r="AL268">
        <f t="shared" si="105"/>
        <v>-8.2997320000000006</v>
      </c>
      <c r="AM268">
        <f t="shared" si="106"/>
        <v>3.9399999999999998E-4</v>
      </c>
      <c r="AN268" t="str">
        <f t="shared" si="107"/>
        <v>Nottingham City Council</v>
      </c>
      <c r="AO268">
        <f t="shared" si="108"/>
        <v>0</v>
      </c>
      <c r="AQ268">
        <f>SUM($AU$2:AU268)</f>
        <v>267</v>
      </c>
      <c r="AR268" t="str">
        <f t="shared" si="101"/>
        <v>Nottingham City Council</v>
      </c>
      <c r="AS268">
        <f t="shared" si="102"/>
        <v>0</v>
      </c>
      <c r="AT268">
        <f t="shared" si="103"/>
        <v>0</v>
      </c>
      <c r="AU268">
        <f t="shared" si="109"/>
        <v>1</v>
      </c>
      <c r="AX268" t="str">
        <f t="shared" si="110"/>
        <v>Nottingham City Council</v>
      </c>
      <c r="AY268">
        <f t="shared" si="111"/>
        <v>0</v>
      </c>
      <c r="AZ268">
        <f t="shared" si="112"/>
        <v>0</v>
      </c>
      <c r="BB268" t="str">
        <f t="shared" si="113"/>
        <v>Nottingham City Council</v>
      </c>
      <c r="BC268">
        <f t="shared" si="114"/>
        <v>0</v>
      </c>
      <c r="BD268" s="31">
        <f>IFERROR(BC268-VLOOKUP(BB268,Data_2018!$C$2:$V$394,$AE$1+6,FALSE),"")</f>
        <v>-2.6</v>
      </c>
      <c r="BE268" s="43" t="str">
        <f t="shared" si="117"/>
        <v>i</v>
      </c>
      <c r="BL268" s="31" t="str">
        <f t="shared" si="118"/>
        <v>Nottingham City Council</v>
      </c>
      <c r="BM268" s="31">
        <f t="shared" si="119"/>
        <v>-2.6</v>
      </c>
      <c r="BN268" s="31">
        <f t="shared" si="120"/>
        <v>-2.5999732</v>
      </c>
      <c r="BO268" s="31">
        <f t="shared" si="121"/>
        <v>-1.199982000000001</v>
      </c>
      <c r="BP268" s="31" t="str">
        <f t="shared" si="122"/>
        <v>Tunbridge Wells Borough Council</v>
      </c>
      <c r="BQ268" s="31">
        <f t="shared" si="123"/>
        <v>-1.2000000000000011</v>
      </c>
      <c r="BR268" s="31">
        <f t="shared" si="124"/>
        <v>-1.2000000000000011</v>
      </c>
      <c r="BS268" s="31">
        <f t="shared" si="125"/>
        <v>0</v>
      </c>
    </row>
    <row r="269" spans="1:71" ht="14.25" customHeight="1" x14ac:dyDescent="0.25">
      <c r="A269" s="8">
        <f>--((B269+Data_2018!B269)=2)</f>
        <v>1</v>
      </c>
      <c r="B269" s="8">
        <f t="shared" si="115"/>
        <v>1</v>
      </c>
      <c r="C269" t="s">
        <v>513</v>
      </c>
      <c r="D269">
        <v>1</v>
      </c>
      <c r="E269" t="s">
        <v>798</v>
      </c>
      <c r="F269" s="31">
        <f t="shared" si="116"/>
        <v>1</v>
      </c>
      <c r="G269" s="31">
        <v>0</v>
      </c>
      <c r="H269" s="31" t="s">
        <v>34</v>
      </c>
      <c r="I269" s="31">
        <v>-4.3</v>
      </c>
      <c r="J269" s="31">
        <v>-6.3</v>
      </c>
      <c r="K269" s="31">
        <v>0</v>
      </c>
      <c r="L269" s="31">
        <v>0</v>
      </c>
      <c r="M269" s="31">
        <v>0</v>
      </c>
      <c r="N269" s="31">
        <v>0</v>
      </c>
      <c r="O269" s="31">
        <v>61</v>
      </c>
      <c r="P269" s="31">
        <v>39</v>
      </c>
      <c r="Q269" s="31">
        <v>35</v>
      </c>
      <c r="R269" s="31">
        <v>65</v>
      </c>
      <c r="S269" s="31">
        <v>32</v>
      </c>
      <c r="T269" s="31">
        <v>68</v>
      </c>
      <c r="U269" s="31">
        <v>47</v>
      </c>
      <c r="V269" s="31">
        <v>53</v>
      </c>
      <c r="Y269" t="s">
        <v>25</v>
      </c>
      <c r="Z269" t="s">
        <v>513</v>
      </c>
      <c r="AA269" t="b">
        <v>0</v>
      </c>
      <c r="AK269">
        <f t="shared" si="104"/>
        <v>-6.3</v>
      </c>
      <c r="AL269">
        <f t="shared" si="105"/>
        <v>-6.2997309999999995</v>
      </c>
      <c r="AM269">
        <f t="shared" si="106"/>
        <v>3.86E-4</v>
      </c>
      <c r="AN269" t="str">
        <f t="shared" si="107"/>
        <v>Wolverhampton City Council</v>
      </c>
      <c r="AO269">
        <f t="shared" si="108"/>
        <v>0</v>
      </c>
      <c r="AQ269">
        <f>SUM($AU$2:AU269)</f>
        <v>268</v>
      </c>
      <c r="AR269" t="str">
        <f t="shared" si="101"/>
        <v>Wolverhampton City Council</v>
      </c>
      <c r="AS269">
        <f t="shared" si="102"/>
        <v>0</v>
      </c>
      <c r="AT269">
        <f t="shared" si="103"/>
        <v>0</v>
      </c>
      <c r="AU269">
        <f t="shared" si="109"/>
        <v>1</v>
      </c>
      <c r="AX269" t="str">
        <f t="shared" si="110"/>
        <v>Wolverhampton City Council</v>
      </c>
      <c r="AY269">
        <f t="shared" si="111"/>
        <v>0</v>
      </c>
      <c r="AZ269">
        <f t="shared" si="112"/>
        <v>0</v>
      </c>
      <c r="BB269" t="str">
        <f t="shared" si="113"/>
        <v>Wolverhampton City Council</v>
      </c>
      <c r="BC269">
        <f t="shared" si="114"/>
        <v>0</v>
      </c>
      <c r="BD269" s="31">
        <f>IFERROR(BC269-VLOOKUP(BB269,Data_2018!$C$2:$V$394,$AE$1+6,FALSE),"")</f>
        <v>-3.1</v>
      </c>
      <c r="BE269" s="43" t="str">
        <f t="shared" si="117"/>
        <v>i</v>
      </c>
      <c r="BL269" s="31" t="str">
        <f t="shared" si="118"/>
        <v>Wolverhampton City Council</v>
      </c>
      <c r="BM269" s="31">
        <f t="shared" si="119"/>
        <v>-3.1</v>
      </c>
      <c r="BN269" s="31">
        <f t="shared" si="120"/>
        <v>-3.0999731000000001</v>
      </c>
      <c r="BO269" s="31">
        <f t="shared" si="121"/>
        <v>-1.1999956999999992</v>
      </c>
      <c r="BP269" s="31" t="str">
        <f t="shared" si="122"/>
        <v>Rother District Council</v>
      </c>
      <c r="BQ269" s="31">
        <f t="shared" si="123"/>
        <v>-1.1999999999999993</v>
      </c>
      <c r="BR269" s="31">
        <f t="shared" si="124"/>
        <v>-1.1999999999999993</v>
      </c>
      <c r="BS269" s="31">
        <f t="shared" si="125"/>
        <v>0</v>
      </c>
    </row>
    <row r="270" spans="1:71" ht="14.25" customHeight="1" x14ac:dyDescent="0.25">
      <c r="A270" s="8">
        <f>--((B270+Data_2018!B270)=2)</f>
        <v>1</v>
      </c>
      <c r="B270" s="8">
        <f t="shared" si="115"/>
        <v>1</v>
      </c>
      <c r="C270" t="s">
        <v>514</v>
      </c>
      <c r="D270">
        <v>1</v>
      </c>
      <c r="E270" t="s">
        <v>798</v>
      </c>
      <c r="F270" s="31">
        <f t="shared" si="116"/>
        <v>1</v>
      </c>
      <c r="G270" s="31">
        <v>0</v>
      </c>
      <c r="H270" s="31" t="s">
        <v>34</v>
      </c>
      <c r="I270" s="31">
        <v>7.9</v>
      </c>
      <c r="J270" s="31">
        <v>7.6</v>
      </c>
      <c r="K270" s="31">
        <v>19.2</v>
      </c>
      <c r="L270" s="31">
        <v>8.1999999999999993</v>
      </c>
      <c r="M270" s="31">
        <v>37.6</v>
      </c>
      <c r="N270" s="31">
        <v>27.2</v>
      </c>
      <c r="O270" s="31">
        <v>33.799999999999997</v>
      </c>
      <c r="P270" s="31">
        <v>66.2</v>
      </c>
      <c r="Q270" s="31">
        <v>36.700000000000003</v>
      </c>
      <c r="R270" s="31">
        <v>63.3</v>
      </c>
      <c r="S270" s="31">
        <v>39.9</v>
      </c>
      <c r="T270" s="31">
        <v>60.1</v>
      </c>
      <c r="U270" s="31">
        <v>47.4</v>
      </c>
      <c r="V270" s="31">
        <v>52.6</v>
      </c>
      <c r="W270" t="s">
        <v>515</v>
      </c>
      <c r="Y270" t="s">
        <v>25</v>
      </c>
      <c r="Z270" t="s">
        <v>514</v>
      </c>
      <c r="AA270" t="b">
        <v>0</v>
      </c>
      <c r="AK270">
        <f t="shared" si="104"/>
        <v>7.6</v>
      </c>
      <c r="AL270">
        <f t="shared" si="105"/>
        <v>7.6002700000000001</v>
      </c>
      <c r="AM270">
        <f t="shared" si="106"/>
        <v>3.7399999999999998E-4</v>
      </c>
      <c r="AN270" t="str">
        <f t="shared" si="107"/>
        <v>West Oxfordshire District Council</v>
      </c>
      <c r="AO270">
        <f t="shared" si="108"/>
        <v>0</v>
      </c>
      <c r="AQ270">
        <f>SUM($AU$2:AU270)</f>
        <v>268</v>
      </c>
      <c r="AR270" t="str">
        <f t="shared" si="101"/>
        <v>West Oxfordshire District Council</v>
      </c>
      <c r="AS270">
        <f t="shared" si="102"/>
        <v>0</v>
      </c>
      <c r="AT270">
        <f t="shared" si="103"/>
        <v>0</v>
      </c>
      <c r="AU270">
        <f t="shared" si="109"/>
        <v>0</v>
      </c>
      <c r="AX270" t="str">
        <f t="shared" si="110"/>
        <v>Uttlesford District Council</v>
      </c>
      <c r="AY270">
        <f t="shared" si="111"/>
        <v>0</v>
      </c>
      <c r="AZ270">
        <f t="shared" si="112"/>
        <v>0</v>
      </c>
      <c r="BB270" t="str">
        <f t="shared" si="113"/>
        <v>Uttlesford District Council</v>
      </c>
      <c r="BC270">
        <f t="shared" si="114"/>
        <v>0</v>
      </c>
      <c r="BD270" s="31">
        <f>IFERROR(BC270-VLOOKUP(BB270,Data_2018!$C$2:$V$394,$AE$1+6,FALSE),"")</f>
        <v>3.3</v>
      </c>
      <c r="BE270" s="43" t="str">
        <f t="shared" si="117"/>
        <v>h</v>
      </c>
      <c r="BL270" s="31" t="str">
        <f t="shared" si="118"/>
        <v>Uttlesford District Council</v>
      </c>
      <c r="BM270" s="31">
        <f t="shared" si="119"/>
        <v>3.3</v>
      </c>
      <c r="BN270" s="31">
        <f t="shared" si="120"/>
        <v>3.300027</v>
      </c>
      <c r="BO270" s="31">
        <f t="shared" si="121"/>
        <v>-1.1999957999999993</v>
      </c>
      <c r="BP270" s="31" t="str">
        <f t="shared" si="122"/>
        <v>West Yorkshire Police</v>
      </c>
      <c r="BQ270" s="31">
        <f t="shared" si="123"/>
        <v>-1.1999999999999993</v>
      </c>
      <c r="BR270" s="31">
        <f t="shared" si="124"/>
        <v>-1.1999999999999993</v>
      </c>
      <c r="BS270" s="31">
        <f t="shared" si="125"/>
        <v>0</v>
      </c>
    </row>
    <row r="271" spans="1:71" ht="14.25" customHeight="1" x14ac:dyDescent="0.25">
      <c r="A271" s="8">
        <f>--((B271+Data_2018!B271)=2)</f>
        <v>1</v>
      </c>
      <c r="B271" s="8">
        <f t="shared" si="115"/>
        <v>1</v>
      </c>
      <c r="C271" t="s">
        <v>516</v>
      </c>
      <c r="D271">
        <v>1</v>
      </c>
      <c r="E271" t="s">
        <v>798</v>
      </c>
      <c r="F271" s="31">
        <f t="shared" si="116"/>
        <v>1</v>
      </c>
      <c r="G271" s="31">
        <v>0</v>
      </c>
      <c r="H271" s="31" t="s">
        <v>34</v>
      </c>
      <c r="I271" s="31">
        <v>3.8</v>
      </c>
      <c r="J271" s="31">
        <v>4.8</v>
      </c>
      <c r="K271" s="31">
        <v>0</v>
      </c>
      <c r="L271" s="31">
        <v>0</v>
      </c>
      <c r="M271" s="31">
        <v>0</v>
      </c>
      <c r="N271" s="31">
        <v>0</v>
      </c>
      <c r="O271" s="31">
        <v>36</v>
      </c>
      <c r="P271" s="31">
        <v>64</v>
      </c>
      <c r="Q271" s="31">
        <v>33</v>
      </c>
      <c r="R271" s="31">
        <v>67</v>
      </c>
      <c r="S271" s="31">
        <v>35</v>
      </c>
      <c r="T271" s="31">
        <v>65</v>
      </c>
      <c r="U271" s="31">
        <v>42</v>
      </c>
      <c r="V271" s="31">
        <v>58</v>
      </c>
      <c r="W271" t="s">
        <v>517</v>
      </c>
      <c r="Y271" t="s">
        <v>25</v>
      </c>
      <c r="Z271" t="s">
        <v>516</v>
      </c>
      <c r="AA271" t="b">
        <v>0</v>
      </c>
      <c r="AK271">
        <f t="shared" si="104"/>
        <v>4.8</v>
      </c>
      <c r="AL271">
        <f t="shared" si="105"/>
        <v>4.8002709999999995</v>
      </c>
      <c r="AM271">
        <f t="shared" si="106"/>
        <v>3.5599999999999998E-4</v>
      </c>
      <c r="AN271" t="str">
        <f t="shared" si="107"/>
        <v>Uttlesford District Council</v>
      </c>
      <c r="AO271">
        <f t="shared" si="108"/>
        <v>0</v>
      </c>
      <c r="AQ271">
        <f>SUM($AU$2:AU271)</f>
        <v>269</v>
      </c>
      <c r="AR271" t="str">
        <f t="shared" si="101"/>
        <v>Uttlesford District Council</v>
      </c>
      <c r="AS271">
        <f t="shared" si="102"/>
        <v>0</v>
      </c>
      <c r="AT271">
        <f t="shared" si="103"/>
        <v>0</v>
      </c>
      <c r="AU271">
        <f t="shared" si="109"/>
        <v>1</v>
      </c>
      <c r="AX271" t="str">
        <f t="shared" si="110"/>
        <v>Taunton Deane Borough Council</v>
      </c>
      <c r="AY271">
        <f t="shared" si="111"/>
        <v>0</v>
      </c>
      <c r="AZ271">
        <f t="shared" si="112"/>
        <v>0</v>
      </c>
      <c r="BB271" t="str">
        <f t="shared" si="113"/>
        <v>Taunton Deane Borough Council</v>
      </c>
      <c r="BC271">
        <f t="shared" si="114"/>
        <v>0</v>
      </c>
      <c r="BD271" s="31">
        <f>IFERROR(BC271-VLOOKUP(BB271,Data_2018!$C$2:$V$394,$AE$1+6,FALSE),"")</f>
        <v>0</v>
      </c>
      <c r="BE271" s="43" t="str">
        <f t="shared" si="117"/>
        <v/>
      </c>
      <c r="BL271" s="31" t="str">
        <f t="shared" si="118"/>
        <v>Taunton Deane Borough Council</v>
      </c>
      <c r="BM271" s="31">
        <f t="shared" si="119"/>
        <v>0</v>
      </c>
      <c r="BN271" s="31">
        <f t="shared" si="120"/>
        <v>2.7099999999999998E-5</v>
      </c>
      <c r="BO271" s="31">
        <f t="shared" si="121"/>
        <v>-1.2999785999999998</v>
      </c>
      <c r="BP271" s="31" t="str">
        <f t="shared" si="122"/>
        <v>Greater London Authority</v>
      </c>
      <c r="BQ271" s="31">
        <f t="shared" si="123"/>
        <v>-1.2999999999999998</v>
      </c>
      <c r="BR271" s="31">
        <f t="shared" si="124"/>
        <v>-1.2999999999999998</v>
      </c>
      <c r="BS271" s="31">
        <f t="shared" si="125"/>
        <v>0</v>
      </c>
    </row>
    <row r="272" spans="1:71" ht="14.25" customHeight="1" x14ac:dyDescent="0.25">
      <c r="A272" s="8">
        <f>--((B272+Data_2018!B272)=2)</f>
        <v>1</v>
      </c>
      <c r="B272" s="8">
        <f t="shared" si="115"/>
        <v>1</v>
      </c>
      <c r="C272" t="s">
        <v>518</v>
      </c>
      <c r="D272">
        <v>1</v>
      </c>
      <c r="E272" t="s">
        <v>738</v>
      </c>
      <c r="F272" s="31">
        <f t="shared" si="116"/>
        <v>1</v>
      </c>
      <c r="G272" s="31">
        <v>0</v>
      </c>
      <c r="H272" s="31" t="s">
        <v>34</v>
      </c>
      <c r="I272" s="31">
        <v>7.6</v>
      </c>
      <c r="J272" s="31">
        <v>9.1</v>
      </c>
      <c r="K272" s="31">
        <v>-12.5</v>
      </c>
      <c r="L272" s="31">
        <v>-23</v>
      </c>
      <c r="M272" s="31">
        <v>9.4</v>
      </c>
      <c r="N272" s="31">
        <v>5.8</v>
      </c>
      <c r="O272" s="31">
        <v>32.200000000000003</v>
      </c>
      <c r="P272" s="31">
        <v>67.8</v>
      </c>
      <c r="Q272" s="31">
        <v>31.8</v>
      </c>
      <c r="R272" s="31">
        <v>68.2</v>
      </c>
      <c r="S272" s="31">
        <v>39.9</v>
      </c>
      <c r="T272" s="31">
        <v>60.1</v>
      </c>
      <c r="U272" s="31">
        <v>39.9</v>
      </c>
      <c r="V272" s="31">
        <v>60.1</v>
      </c>
      <c r="W272" t="s">
        <v>519</v>
      </c>
      <c r="Y272" t="s">
        <v>25</v>
      </c>
      <c r="Z272" t="s">
        <v>518</v>
      </c>
      <c r="AA272" t="b">
        <v>0</v>
      </c>
      <c r="AK272">
        <f t="shared" si="104"/>
        <v>9.1</v>
      </c>
      <c r="AL272">
        <f t="shared" si="105"/>
        <v>9.1002720000000004</v>
      </c>
      <c r="AM272">
        <f t="shared" si="106"/>
        <v>3.39E-4</v>
      </c>
      <c r="AN272" t="str">
        <f t="shared" si="107"/>
        <v>Taunton Deane Borough Council</v>
      </c>
      <c r="AO272">
        <f t="shared" si="108"/>
        <v>0</v>
      </c>
      <c r="AQ272">
        <f>SUM($AU$2:AU272)</f>
        <v>270</v>
      </c>
      <c r="AR272" t="str">
        <f t="shared" si="101"/>
        <v>Taunton Deane Borough Council</v>
      </c>
      <c r="AS272">
        <f t="shared" si="102"/>
        <v>0</v>
      </c>
      <c r="AT272">
        <f t="shared" si="103"/>
        <v>0</v>
      </c>
      <c r="AU272">
        <f t="shared" si="109"/>
        <v>1</v>
      </c>
      <c r="AX272" t="str">
        <f t="shared" si="110"/>
        <v>St Helen's Metropolitan Borough Council</v>
      </c>
      <c r="AY272">
        <f t="shared" si="111"/>
        <v>0</v>
      </c>
      <c r="AZ272">
        <f t="shared" si="112"/>
        <v>0</v>
      </c>
      <c r="BB272" t="str">
        <f t="shared" si="113"/>
        <v>St Helen's Metropolitan Borough Council</v>
      </c>
      <c r="BC272">
        <f t="shared" si="114"/>
        <v>0</v>
      </c>
      <c r="BD272" s="31">
        <f>IFERROR(BC272-VLOOKUP(BB272,Data_2018!$C$2:$V$394,$AE$1+6,FALSE),"")</f>
        <v>-6.9</v>
      </c>
      <c r="BE272" s="43" t="str">
        <f t="shared" si="117"/>
        <v>i</v>
      </c>
      <c r="BL272" s="31" t="str">
        <f t="shared" si="118"/>
        <v>St Helen's Metropolitan Borough Council</v>
      </c>
      <c r="BM272" s="31">
        <f t="shared" si="119"/>
        <v>-6.9</v>
      </c>
      <c r="BN272" s="31">
        <f t="shared" si="120"/>
        <v>-6.8999728000000005</v>
      </c>
      <c r="BO272" s="31">
        <f t="shared" si="121"/>
        <v>-1.2999827000000006</v>
      </c>
      <c r="BP272" s="31" t="str">
        <f t="shared" si="122"/>
        <v>Newham Council</v>
      </c>
      <c r="BQ272" s="31">
        <f t="shared" si="123"/>
        <v>-1.3000000000000007</v>
      </c>
      <c r="BR272" s="31">
        <f t="shared" si="124"/>
        <v>-1.3000000000000007</v>
      </c>
      <c r="BS272" s="31">
        <f t="shared" si="125"/>
        <v>0</v>
      </c>
    </row>
    <row r="273" spans="1:71" ht="14.25" customHeight="1" x14ac:dyDescent="0.25">
      <c r="A273" s="8">
        <f>--((B273+Data_2018!B273)=2)</f>
        <v>1</v>
      </c>
      <c r="B273" s="8">
        <f t="shared" si="115"/>
        <v>1</v>
      </c>
      <c r="C273" t="s">
        <v>520</v>
      </c>
      <c r="D273">
        <v>1</v>
      </c>
      <c r="E273" t="s">
        <v>736</v>
      </c>
      <c r="F273" s="31">
        <f t="shared" si="116"/>
        <v>1</v>
      </c>
      <c r="G273" s="31">
        <v>0</v>
      </c>
      <c r="H273" s="31" t="s">
        <v>34</v>
      </c>
      <c r="I273" s="31">
        <v>6.6</v>
      </c>
      <c r="J273" s="31">
        <v>5.3</v>
      </c>
      <c r="K273" s="31">
        <v>0</v>
      </c>
      <c r="L273" s="31">
        <v>0</v>
      </c>
      <c r="M273" s="31">
        <v>0</v>
      </c>
      <c r="N273" s="31">
        <v>0</v>
      </c>
      <c r="O273" s="31">
        <v>36.299999999999997</v>
      </c>
      <c r="P273" s="31">
        <v>63.7</v>
      </c>
      <c r="Q273" s="31">
        <v>52.9</v>
      </c>
      <c r="R273" s="31">
        <v>47.1</v>
      </c>
      <c r="S273" s="31">
        <v>46.5</v>
      </c>
      <c r="T273" s="31">
        <v>53.5</v>
      </c>
      <c r="U273" s="31">
        <v>51</v>
      </c>
      <c r="V273" s="31">
        <v>49</v>
      </c>
      <c r="Y273" t="s">
        <v>22</v>
      </c>
      <c r="Z273" t="s">
        <v>520</v>
      </c>
      <c r="AA273" t="b">
        <v>0</v>
      </c>
      <c r="AK273">
        <f t="shared" si="104"/>
        <v>5.3</v>
      </c>
      <c r="AL273">
        <f t="shared" si="105"/>
        <v>5.3002729999999998</v>
      </c>
      <c r="AM273">
        <f t="shared" si="106"/>
        <v>3.1399999999999999E-4</v>
      </c>
      <c r="AN273" t="str">
        <f t="shared" si="107"/>
        <v>St Helen's Metropolitan Borough Council</v>
      </c>
      <c r="AO273">
        <f t="shared" si="108"/>
        <v>0</v>
      </c>
      <c r="AQ273">
        <f>SUM($AU$2:AU273)</f>
        <v>271</v>
      </c>
      <c r="AR273" t="str">
        <f t="shared" si="101"/>
        <v>St Helen's Metropolitan Borough Council</v>
      </c>
      <c r="AS273">
        <f t="shared" si="102"/>
        <v>0</v>
      </c>
      <c r="AT273">
        <f t="shared" si="103"/>
        <v>0</v>
      </c>
      <c r="AU273">
        <f t="shared" si="109"/>
        <v>1</v>
      </c>
      <c r="AX273" t="str">
        <f t="shared" si="110"/>
        <v>ST Edmundsbury Borough Council</v>
      </c>
      <c r="AY273">
        <f t="shared" si="111"/>
        <v>0</v>
      </c>
      <c r="AZ273">
        <f t="shared" si="112"/>
        <v>0</v>
      </c>
      <c r="BB273" t="str">
        <f t="shared" si="113"/>
        <v>ST Edmundsbury Borough Council</v>
      </c>
      <c r="BC273">
        <f t="shared" si="114"/>
        <v>0</v>
      </c>
      <c r="BD273" s="31">
        <f>IFERROR(BC273-VLOOKUP(BB273,Data_2018!$C$2:$V$394,$AE$1+6,FALSE),"")</f>
        <v>7.7</v>
      </c>
      <c r="BE273" s="43" t="str">
        <f t="shared" si="117"/>
        <v>h</v>
      </c>
      <c r="BL273" s="31" t="str">
        <f t="shared" si="118"/>
        <v>ST Edmundsbury Borough Council</v>
      </c>
      <c r="BM273" s="31">
        <f t="shared" si="119"/>
        <v>7.7</v>
      </c>
      <c r="BN273" s="31">
        <f t="shared" si="120"/>
        <v>7.7000273000000004</v>
      </c>
      <c r="BO273" s="31">
        <f t="shared" si="121"/>
        <v>-1.2999925999999988</v>
      </c>
      <c r="BP273" s="31" t="str">
        <f t="shared" si="122"/>
        <v>Stroud District Council</v>
      </c>
      <c r="BQ273" s="31">
        <f t="shared" si="123"/>
        <v>-1.2999999999999989</v>
      </c>
      <c r="BR273" s="31">
        <f t="shared" si="124"/>
        <v>-1.2999999999999989</v>
      </c>
      <c r="BS273" s="31">
        <f t="shared" si="125"/>
        <v>0</v>
      </c>
    </row>
    <row r="274" spans="1:71" ht="14.25" customHeight="1" x14ac:dyDescent="0.25">
      <c r="A274" s="8">
        <f>--((B274+Data_2018!B274)=2)</f>
        <v>1</v>
      </c>
      <c r="B274" s="8">
        <f t="shared" si="115"/>
        <v>1</v>
      </c>
      <c r="C274" t="s">
        <v>521</v>
      </c>
      <c r="D274">
        <v>1</v>
      </c>
      <c r="E274" t="s">
        <v>736</v>
      </c>
      <c r="F274" s="31">
        <f t="shared" si="116"/>
        <v>1</v>
      </c>
      <c r="G274" s="31">
        <v>0</v>
      </c>
      <c r="H274" s="31" t="s">
        <v>34</v>
      </c>
      <c r="I274" s="31">
        <v>7.6</v>
      </c>
      <c r="J274" s="31">
        <v>-5.2</v>
      </c>
      <c r="K274" s="31">
        <v>0</v>
      </c>
      <c r="L274" s="31">
        <v>0</v>
      </c>
      <c r="M274" s="31">
        <v>0</v>
      </c>
      <c r="N274" s="31">
        <v>0</v>
      </c>
      <c r="O274" s="31">
        <v>59.8</v>
      </c>
      <c r="P274" s="31">
        <v>40.200000000000003</v>
      </c>
      <c r="Q274" s="31">
        <v>25.2</v>
      </c>
      <c r="R274" s="31">
        <v>74.8</v>
      </c>
      <c r="S274" s="31">
        <v>27.9</v>
      </c>
      <c r="T274" s="31">
        <v>72.099999999999994</v>
      </c>
      <c r="U274" s="31">
        <v>48.7</v>
      </c>
      <c r="V274" s="31">
        <v>51.3</v>
      </c>
      <c r="Y274" t="s">
        <v>23</v>
      </c>
      <c r="Z274" t="s">
        <v>521</v>
      </c>
      <c r="AA274" t="b">
        <v>0</v>
      </c>
      <c r="AK274">
        <f t="shared" si="104"/>
        <v>-5.2</v>
      </c>
      <c r="AL274">
        <f t="shared" si="105"/>
        <v>-5.1997260000000001</v>
      </c>
      <c r="AM274">
        <f t="shared" si="106"/>
        <v>3.1299999999999996E-4</v>
      </c>
      <c r="AN274" t="str">
        <f t="shared" si="107"/>
        <v>ST Edmundsbury Borough Council</v>
      </c>
      <c r="AO274">
        <f t="shared" si="108"/>
        <v>0</v>
      </c>
      <c r="AQ274">
        <f>SUM($AU$2:AU274)</f>
        <v>272</v>
      </c>
      <c r="AR274" t="str">
        <f t="shared" si="101"/>
        <v>ST Edmundsbury Borough Council</v>
      </c>
      <c r="AS274">
        <f t="shared" si="102"/>
        <v>0</v>
      </c>
      <c r="AT274">
        <f t="shared" si="103"/>
        <v>0</v>
      </c>
      <c r="AU274">
        <f t="shared" si="109"/>
        <v>1</v>
      </c>
      <c r="AX274" t="str">
        <f t="shared" si="110"/>
        <v>Sevenoaks District Council</v>
      </c>
      <c r="AY274">
        <f t="shared" si="111"/>
        <v>0</v>
      </c>
      <c r="AZ274">
        <f t="shared" si="112"/>
        <v>0</v>
      </c>
      <c r="BB274" t="str">
        <f t="shared" si="113"/>
        <v>Sevenoaks District Council</v>
      </c>
      <c r="BC274">
        <f t="shared" si="114"/>
        <v>0</v>
      </c>
      <c r="BD274" s="31">
        <f>IFERROR(BC274-VLOOKUP(BB274,Data_2018!$C$2:$V$394,$AE$1+6,FALSE),"")</f>
        <v>1</v>
      </c>
      <c r="BE274" s="43" t="str">
        <f t="shared" si="117"/>
        <v>h</v>
      </c>
      <c r="BL274" s="31" t="str">
        <f t="shared" si="118"/>
        <v>Sevenoaks District Council</v>
      </c>
      <c r="BM274" s="31">
        <f t="shared" si="119"/>
        <v>1</v>
      </c>
      <c r="BN274" s="31">
        <f t="shared" si="120"/>
        <v>1.0000274</v>
      </c>
      <c r="BO274" s="31">
        <f t="shared" si="121"/>
        <v>-1.2999944000000008</v>
      </c>
      <c r="BP274" s="31" t="str">
        <f t="shared" si="122"/>
        <v>Thames Valley Police</v>
      </c>
      <c r="BQ274" s="31">
        <f t="shared" si="123"/>
        <v>-1.3000000000000007</v>
      </c>
      <c r="BR274" s="31">
        <f t="shared" si="124"/>
        <v>-1.3000000000000007</v>
      </c>
      <c r="BS274" s="31">
        <f t="shared" si="125"/>
        <v>0</v>
      </c>
    </row>
    <row r="275" spans="1:71" ht="14.25" customHeight="1" x14ac:dyDescent="0.25">
      <c r="A275" s="8">
        <f>--((B275+Data_2018!B275)=2)</f>
        <v>1</v>
      </c>
      <c r="B275" s="8">
        <f t="shared" si="115"/>
        <v>1</v>
      </c>
      <c r="C275" t="s">
        <v>522</v>
      </c>
      <c r="D275">
        <v>1</v>
      </c>
      <c r="E275" t="s">
        <v>736</v>
      </c>
      <c r="F275" s="31">
        <f t="shared" si="116"/>
        <v>1</v>
      </c>
      <c r="G275" s="31">
        <v>0</v>
      </c>
      <c r="H275" s="31" t="s">
        <v>34</v>
      </c>
      <c r="I275" s="31">
        <v>10.8</v>
      </c>
      <c r="J275" s="31">
        <v>-0.1</v>
      </c>
      <c r="K275" s="31">
        <v>-96.4</v>
      </c>
      <c r="L275" s="31">
        <v>-279.3</v>
      </c>
      <c r="M275" s="31">
        <v>3.3</v>
      </c>
      <c r="N275" s="31">
        <v>3.8</v>
      </c>
      <c r="O275" s="31">
        <v>43.1</v>
      </c>
      <c r="P275" s="31">
        <v>56.9</v>
      </c>
      <c r="Q275" s="31">
        <v>75</v>
      </c>
      <c r="R275" s="31">
        <v>25</v>
      </c>
      <c r="S275" s="31">
        <v>54.7</v>
      </c>
      <c r="T275" s="31">
        <v>45.3</v>
      </c>
      <c r="U275" s="31">
        <v>62.5</v>
      </c>
      <c r="V275" s="31">
        <v>37.5</v>
      </c>
      <c r="Y275" t="s">
        <v>23</v>
      </c>
      <c r="Z275" t="s">
        <v>522</v>
      </c>
      <c r="AA275" t="b">
        <v>0</v>
      </c>
      <c r="AK275">
        <f t="shared" si="104"/>
        <v>-0.1</v>
      </c>
      <c r="AL275">
        <f t="shared" si="105"/>
        <v>-9.9725000000000008E-2</v>
      </c>
      <c r="AM275">
        <f t="shared" si="106"/>
        <v>3.0600000000000001E-4</v>
      </c>
      <c r="AN275" t="str">
        <f t="shared" si="107"/>
        <v>South Wales Fire &amp; Rescue Service</v>
      </c>
      <c r="AO275">
        <f t="shared" si="108"/>
        <v>0</v>
      </c>
      <c r="AQ275">
        <f>SUM($AU$2:AU275)</f>
        <v>272</v>
      </c>
      <c r="AR275" t="str">
        <f t="shared" si="101"/>
        <v>South Wales Fire &amp; Rescue Service</v>
      </c>
      <c r="AS275">
        <f t="shared" si="102"/>
        <v>0</v>
      </c>
      <c r="AT275">
        <f t="shared" si="103"/>
        <v>0</v>
      </c>
      <c r="AU275">
        <f t="shared" si="109"/>
        <v>0</v>
      </c>
      <c r="AX275" t="str">
        <f t="shared" si="110"/>
        <v>Sefton Metropolitan Borough Council</v>
      </c>
      <c r="AY275">
        <f t="shared" si="111"/>
        <v>0</v>
      </c>
      <c r="AZ275">
        <f t="shared" si="112"/>
        <v>0</v>
      </c>
      <c r="BB275" t="str">
        <f t="shared" si="113"/>
        <v>Sefton Metropolitan Borough Council</v>
      </c>
      <c r="BC275">
        <f t="shared" si="114"/>
        <v>0</v>
      </c>
      <c r="BD275" s="31">
        <f>IFERROR(BC275-VLOOKUP(BB275,Data_2018!$C$2:$V$394,$AE$1+6,FALSE),"")</f>
        <v>-11.1</v>
      </c>
      <c r="BE275" s="43" t="str">
        <f t="shared" si="117"/>
        <v>i</v>
      </c>
      <c r="BL275" s="31" t="str">
        <f t="shared" si="118"/>
        <v>Sefton Metropolitan Borough Council</v>
      </c>
      <c r="BM275" s="31">
        <f t="shared" si="119"/>
        <v>-11.1</v>
      </c>
      <c r="BN275" s="31">
        <f t="shared" si="120"/>
        <v>-11.0999725</v>
      </c>
      <c r="BO275" s="31">
        <f t="shared" si="121"/>
        <v>-1.3999737999999999</v>
      </c>
      <c r="BP275" s="31" t="str">
        <f t="shared" si="122"/>
        <v>Stockport Metropolitan Borough Council</v>
      </c>
      <c r="BQ275" s="31">
        <f t="shared" si="123"/>
        <v>-1.4</v>
      </c>
      <c r="BR275" s="31">
        <f t="shared" si="124"/>
        <v>-1.4</v>
      </c>
      <c r="BS275" s="31">
        <f t="shared" si="125"/>
        <v>0</v>
      </c>
    </row>
    <row r="276" spans="1:71" ht="14.25" customHeight="1" x14ac:dyDescent="0.25">
      <c r="A276" s="8">
        <f>--((B276+Data_2018!B276)=2)</f>
        <v>1</v>
      </c>
      <c r="B276" s="8">
        <f t="shared" si="115"/>
        <v>1</v>
      </c>
      <c r="C276" t="s">
        <v>523</v>
      </c>
      <c r="D276">
        <v>1</v>
      </c>
      <c r="E276" t="s">
        <v>736</v>
      </c>
      <c r="F276" s="31">
        <f t="shared" si="116"/>
        <v>1</v>
      </c>
      <c r="G276" s="31">
        <v>0</v>
      </c>
      <c r="H276" s="31" t="s">
        <v>34</v>
      </c>
      <c r="I276" s="31">
        <v>8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40</v>
      </c>
      <c r="P276" s="31">
        <v>60</v>
      </c>
      <c r="Q276" s="31">
        <v>37</v>
      </c>
      <c r="R276" s="31">
        <v>63</v>
      </c>
      <c r="S276" s="31">
        <v>26</v>
      </c>
      <c r="T276" s="31">
        <v>74</v>
      </c>
      <c r="U276" s="31">
        <v>52</v>
      </c>
      <c r="V276" s="31">
        <v>48</v>
      </c>
      <c r="W276" t="s">
        <v>524</v>
      </c>
      <c r="Y276" t="s">
        <v>23</v>
      </c>
      <c r="Z276" t="s">
        <v>523</v>
      </c>
      <c r="AA276" t="b">
        <v>0</v>
      </c>
      <c r="AK276">
        <f t="shared" si="104"/>
        <v>0</v>
      </c>
      <c r="AL276">
        <f t="shared" si="105"/>
        <v>2.7599999999999999E-4</v>
      </c>
      <c r="AM276">
        <f t="shared" si="106"/>
        <v>2.9700000000000001E-4</v>
      </c>
      <c r="AN276" t="str">
        <f t="shared" si="107"/>
        <v>South Holland District Council</v>
      </c>
      <c r="AO276">
        <f t="shared" si="108"/>
        <v>0</v>
      </c>
      <c r="AQ276">
        <f>SUM($AU$2:AU276)</f>
        <v>272</v>
      </c>
      <c r="AR276" t="str">
        <f t="shared" si="101"/>
        <v>South Holland District Council</v>
      </c>
      <c r="AS276">
        <f t="shared" si="102"/>
        <v>0</v>
      </c>
      <c r="AT276">
        <f t="shared" si="103"/>
        <v>0</v>
      </c>
      <c r="AU276">
        <f t="shared" si="109"/>
        <v>0</v>
      </c>
      <c r="AX276" t="str">
        <f t="shared" si="110"/>
        <v>Rushmoor Borough Council</v>
      </c>
      <c r="AY276">
        <f t="shared" si="111"/>
        <v>0</v>
      </c>
      <c r="AZ276">
        <f t="shared" si="112"/>
        <v>0</v>
      </c>
      <c r="BB276" t="str">
        <f t="shared" si="113"/>
        <v>Rushmoor Borough Council</v>
      </c>
      <c r="BC276">
        <f t="shared" si="114"/>
        <v>0</v>
      </c>
      <c r="BD276" s="31">
        <f>IFERROR(BC276-VLOOKUP(BB276,Data_2018!$C$2:$V$394,$AE$1+6,FALSE),"")</f>
        <v>-8.8000000000000007</v>
      </c>
      <c r="BE276" s="43" t="str">
        <f t="shared" si="117"/>
        <v>i</v>
      </c>
      <c r="BL276" s="31" t="str">
        <f t="shared" si="118"/>
        <v>Rushmoor Borough Council</v>
      </c>
      <c r="BM276" s="31">
        <f t="shared" si="119"/>
        <v>-8.8000000000000007</v>
      </c>
      <c r="BN276" s="31">
        <f t="shared" si="120"/>
        <v>-8.7999724000000015</v>
      </c>
      <c r="BO276" s="31">
        <f t="shared" si="121"/>
        <v>-1.3999898999999987</v>
      </c>
      <c r="BP276" s="31" t="str">
        <f t="shared" si="122"/>
        <v>Surrey County Council</v>
      </c>
      <c r="BQ276" s="31">
        <f t="shared" si="123"/>
        <v>-1.3999999999999986</v>
      </c>
      <c r="BR276" s="31">
        <f t="shared" si="124"/>
        <v>-1.3999999999999986</v>
      </c>
      <c r="BS276" s="31">
        <f t="shared" si="125"/>
        <v>0</v>
      </c>
    </row>
    <row r="277" spans="1:71" ht="14.25" customHeight="1" x14ac:dyDescent="0.25">
      <c r="A277" s="8">
        <f>--((B277+Data_2018!B277)=2)</f>
        <v>1</v>
      </c>
      <c r="B277" s="8">
        <f t="shared" si="115"/>
        <v>1</v>
      </c>
      <c r="C277" t="s">
        <v>525</v>
      </c>
      <c r="D277">
        <v>1</v>
      </c>
      <c r="E277" t="s">
        <v>738</v>
      </c>
      <c r="F277" s="31">
        <f t="shared" si="116"/>
        <v>1</v>
      </c>
      <c r="G277" s="31">
        <v>0</v>
      </c>
      <c r="H277" s="31" t="s">
        <v>34</v>
      </c>
      <c r="I277" s="31">
        <v>5.7</v>
      </c>
      <c r="J277" s="31">
        <v>-1.5</v>
      </c>
      <c r="K277" s="31">
        <v>0</v>
      </c>
      <c r="L277" s="31">
        <v>0</v>
      </c>
      <c r="M277" s="31">
        <v>0</v>
      </c>
      <c r="N277" s="31">
        <v>0</v>
      </c>
      <c r="O277" s="31">
        <v>28</v>
      </c>
      <c r="P277" s="31">
        <v>72</v>
      </c>
      <c r="Q277" s="31">
        <v>25</v>
      </c>
      <c r="R277" s="31">
        <v>75</v>
      </c>
      <c r="S277" s="31">
        <v>21</v>
      </c>
      <c r="T277" s="31">
        <v>79</v>
      </c>
      <c r="U277" s="31">
        <v>31</v>
      </c>
      <c r="V277" s="31">
        <v>69</v>
      </c>
      <c r="W277" t="s">
        <v>526</v>
      </c>
      <c r="Y277" t="s">
        <v>23</v>
      </c>
      <c r="Z277" t="s">
        <v>525</v>
      </c>
      <c r="AA277" t="b">
        <v>0</v>
      </c>
      <c r="AK277">
        <f t="shared" si="104"/>
        <v>-1.5</v>
      </c>
      <c r="AL277">
        <f t="shared" si="105"/>
        <v>-1.4997229999999999</v>
      </c>
      <c r="AM277">
        <f t="shared" si="106"/>
        <v>2.92E-4</v>
      </c>
      <c r="AN277" t="str">
        <f t="shared" si="107"/>
        <v>South Bucks District Council</v>
      </c>
      <c r="AO277">
        <f t="shared" si="108"/>
        <v>0</v>
      </c>
      <c r="AQ277">
        <f>SUM($AU$2:AU277)</f>
        <v>272</v>
      </c>
      <c r="AR277" t="str">
        <f t="shared" si="101"/>
        <v>South Bucks District Council</v>
      </c>
      <c r="AS277">
        <f t="shared" si="102"/>
        <v>0</v>
      </c>
      <c r="AT277">
        <f t="shared" si="103"/>
        <v>0</v>
      </c>
      <c r="AU277">
        <f t="shared" si="109"/>
        <v>0</v>
      </c>
      <c r="AX277" t="str">
        <f t="shared" si="110"/>
        <v>Preston City Council</v>
      </c>
      <c r="AY277">
        <f t="shared" si="111"/>
        <v>0</v>
      </c>
      <c r="AZ277">
        <f t="shared" si="112"/>
        <v>0</v>
      </c>
      <c r="BB277" t="str">
        <f t="shared" si="113"/>
        <v>Preston City Council</v>
      </c>
      <c r="BC277">
        <f t="shared" si="114"/>
        <v>0</v>
      </c>
      <c r="BD277" s="31">
        <f>IFERROR(BC277-VLOOKUP(BB277,Data_2018!$C$2:$V$394,$AE$1+6,FALSE),"")</f>
        <v>0</v>
      </c>
      <c r="BE277" s="43" t="str">
        <f t="shared" si="117"/>
        <v/>
      </c>
      <c r="BL277" s="31" t="str">
        <f t="shared" si="118"/>
        <v>Preston City Council</v>
      </c>
      <c r="BM277" s="31">
        <f t="shared" si="119"/>
        <v>0</v>
      </c>
      <c r="BN277" s="31">
        <f t="shared" si="120"/>
        <v>2.7699999999999999E-5</v>
      </c>
      <c r="BO277" s="31">
        <f t="shared" si="121"/>
        <v>-1.3999965999999986</v>
      </c>
      <c r="BP277" s="31" t="str">
        <f t="shared" si="122"/>
        <v>West Mercia Police Authority</v>
      </c>
      <c r="BQ277" s="31">
        <f t="shared" si="123"/>
        <v>-1.3999999999999986</v>
      </c>
      <c r="BR277" s="31">
        <f t="shared" si="124"/>
        <v>-1.3999999999999986</v>
      </c>
      <c r="BS277" s="31">
        <f t="shared" si="125"/>
        <v>0</v>
      </c>
    </row>
    <row r="278" spans="1:71" ht="14.25" customHeight="1" x14ac:dyDescent="0.25">
      <c r="A278" s="8">
        <f>--((B278+Data_2018!B278)=2)</f>
        <v>1</v>
      </c>
      <c r="B278" s="8">
        <f t="shared" si="115"/>
        <v>1</v>
      </c>
      <c r="C278" t="s">
        <v>527</v>
      </c>
      <c r="D278">
        <v>1</v>
      </c>
      <c r="E278" t="s">
        <v>737</v>
      </c>
      <c r="F278" s="31">
        <f t="shared" si="116"/>
        <v>1</v>
      </c>
      <c r="G278" s="31">
        <v>0</v>
      </c>
      <c r="H278" s="31" t="s">
        <v>34</v>
      </c>
      <c r="I278" s="31">
        <v>13.3</v>
      </c>
      <c r="J278" s="31">
        <v>15.4</v>
      </c>
      <c r="K278" s="31">
        <v>0</v>
      </c>
      <c r="L278" s="31">
        <v>0</v>
      </c>
      <c r="M278" s="31">
        <v>0</v>
      </c>
      <c r="N278" s="31">
        <v>0</v>
      </c>
      <c r="O278" s="31">
        <v>16.7</v>
      </c>
      <c r="P278" s="31">
        <v>83.3</v>
      </c>
      <c r="Q278" s="31">
        <v>30</v>
      </c>
      <c r="R278" s="31">
        <v>70</v>
      </c>
      <c r="S278" s="31">
        <v>32.299999999999997</v>
      </c>
      <c r="T278" s="31">
        <v>67.7</v>
      </c>
      <c r="U278" s="31">
        <v>39.5</v>
      </c>
      <c r="V278" s="31">
        <v>60.5</v>
      </c>
      <c r="W278" t="s">
        <v>528</v>
      </c>
      <c r="Y278" t="s">
        <v>25</v>
      </c>
      <c r="Z278" t="s">
        <v>527</v>
      </c>
      <c r="AA278" t="b">
        <v>0</v>
      </c>
      <c r="AK278">
        <f t="shared" si="104"/>
        <v>15.4</v>
      </c>
      <c r="AL278">
        <f t="shared" si="105"/>
        <v>15.400278</v>
      </c>
      <c r="AM278">
        <f t="shared" si="106"/>
        <v>2.8399999999999996E-4</v>
      </c>
      <c r="AN278" t="str">
        <f t="shared" si="107"/>
        <v>Sevenoaks District Council</v>
      </c>
      <c r="AO278">
        <f t="shared" si="108"/>
        <v>0</v>
      </c>
      <c r="AQ278">
        <f>SUM($AU$2:AU278)</f>
        <v>273</v>
      </c>
      <c r="AR278" t="str">
        <f t="shared" si="101"/>
        <v>Sevenoaks District Council</v>
      </c>
      <c r="AS278">
        <f t="shared" si="102"/>
        <v>0</v>
      </c>
      <c r="AT278">
        <f t="shared" si="103"/>
        <v>0</v>
      </c>
      <c r="AU278">
        <f t="shared" si="109"/>
        <v>1</v>
      </c>
      <c r="AX278" t="str">
        <f t="shared" si="110"/>
        <v>Oxford City Council</v>
      </c>
      <c r="AY278">
        <f t="shared" si="111"/>
        <v>0</v>
      </c>
      <c r="AZ278">
        <f t="shared" si="112"/>
        <v>0</v>
      </c>
      <c r="BB278" t="str">
        <f t="shared" si="113"/>
        <v>Oxford City Council</v>
      </c>
      <c r="BC278">
        <f t="shared" si="114"/>
        <v>0</v>
      </c>
      <c r="BD278" s="31">
        <f>IFERROR(BC278-VLOOKUP(BB278,Data_2018!$C$2:$V$394,$AE$1+6,FALSE),"")</f>
        <v>0</v>
      </c>
      <c r="BE278" s="43" t="str">
        <f t="shared" si="117"/>
        <v/>
      </c>
      <c r="BL278" s="31" t="str">
        <f t="shared" si="118"/>
        <v>Oxford City Council</v>
      </c>
      <c r="BM278" s="31">
        <f t="shared" si="119"/>
        <v>0</v>
      </c>
      <c r="BN278" s="31">
        <f t="shared" si="120"/>
        <v>2.7799999999999998E-5</v>
      </c>
      <c r="BO278" s="31">
        <f t="shared" si="121"/>
        <v>-1.4999689999999997</v>
      </c>
      <c r="BP278" s="31" t="str">
        <f t="shared" si="122"/>
        <v>Harrogate Borough Council</v>
      </c>
      <c r="BQ278" s="31">
        <f t="shared" si="123"/>
        <v>-1.4999999999999996</v>
      </c>
      <c r="BR278" s="31">
        <f t="shared" si="124"/>
        <v>-1.4999999999999996</v>
      </c>
      <c r="BS278" s="31">
        <f t="shared" si="125"/>
        <v>0</v>
      </c>
    </row>
    <row r="279" spans="1:71" ht="14.25" customHeight="1" x14ac:dyDescent="0.25">
      <c r="A279" s="8">
        <f>--((B279+Data_2018!B279)=2)</f>
        <v>1</v>
      </c>
      <c r="B279" s="8">
        <f t="shared" si="115"/>
        <v>1</v>
      </c>
      <c r="C279" t="s">
        <v>529</v>
      </c>
      <c r="D279">
        <v>1</v>
      </c>
      <c r="E279" t="s">
        <v>737</v>
      </c>
      <c r="F279" s="31">
        <f t="shared" si="116"/>
        <v>1</v>
      </c>
      <c r="G279" s="31">
        <v>0</v>
      </c>
      <c r="H279" s="31" t="s">
        <v>34</v>
      </c>
      <c r="I279" s="31">
        <v>7.1</v>
      </c>
      <c r="J279" s="31">
        <v>12.6</v>
      </c>
      <c r="K279" s="31">
        <v>0</v>
      </c>
      <c r="L279" s="31">
        <v>0</v>
      </c>
      <c r="M279" s="31">
        <v>0</v>
      </c>
      <c r="N279" s="31">
        <v>0</v>
      </c>
      <c r="O279" s="31">
        <v>34.299999999999997</v>
      </c>
      <c r="P279" s="31">
        <v>65.7</v>
      </c>
      <c r="Q279" s="31">
        <v>31.5</v>
      </c>
      <c r="R279" s="31">
        <v>68.5</v>
      </c>
      <c r="S279" s="31">
        <v>46.5</v>
      </c>
      <c r="T279" s="31">
        <v>53.5</v>
      </c>
      <c r="U279" s="31">
        <v>47.2</v>
      </c>
      <c r="V279" s="31">
        <v>52.8</v>
      </c>
      <c r="W279" t="s">
        <v>530</v>
      </c>
      <c r="Y279" t="s">
        <v>25</v>
      </c>
      <c r="Z279" t="s">
        <v>529</v>
      </c>
      <c r="AA279" t="b">
        <v>0</v>
      </c>
      <c r="AK279">
        <f t="shared" si="104"/>
        <v>12.6</v>
      </c>
      <c r="AL279">
        <f t="shared" si="105"/>
        <v>12.600279</v>
      </c>
      <c r="AM279">
        <f t="shared" si="106"/>
        <v>2.8199999999999997E-4</v>
      </c>
      <c r="AN279" t="str">
        <f t="shared" si="107"/>
        <v>Sefton Metropolitan Borough Council</v>
      </c>
      <c r="AO279">
        <f t="shared" si="108"/>
        <v>0</v>
      </c>
      <c r="AQ279">
        <f>SUM($AU$2:AU279)</f>
        <v>274</v>
      </c>
      <c r="AR279" t="str">
        <f t="shared" si="101"/>
        <v>Sefton Metropolitan Borough Council</v>
      </c>
      <c r="AS279">
        <f t="shared" si="102"/>
        <v>0</v>
      </c>
      <c r="AT279">
        <f t="shared" si="103"/>
        <v>0</v>
      </c>
      <c r="AU279">
        <f t="shared" si="109"/>
        <v>1</v>
      </c>
      <c r="AX279" t="str">
        <f t="shared" si="110"/>
        <v>Nottingham City Council</v>
      </c>
      <c r="AY279">
        <f t="shared" si="111"/>
        <v>0</v>
      </c>
      <c r="AZ279">
        <f t="shared" si="112"/>
        <v>0</v>
      </c>
      <c r="BB279" t="str">
        <f t="shared" si="113"/>
        <v>Nottingham City Council</v>
      </c>
      <c r="BC279">
        <f t="shared" si="114"/>
        <v>0</v>
      </c>
      <c r="BD279" s="31">
        <f>IFERROR(BC279-VLOOKUP(BB279,Data_2018!$C$2:$V$394,$AE$1+6,FALSE),"")</f>
        <v>-2.6</v>
      </c>
      <c r="BE279" s="43" t="str">
        <f t="shared" si="117"/>
        <v>i</v>
      </c>
      <c r="BL279" s="31" t="str">
        <f t="shared" si="118"/>
        <v>Nottingham City Council</v>
      </c>
      <c r="BM279" s="31">
        <f t="shared" si="119"/>
        <v>-2.6</v>
      </c>
      <c r="BN279" s="31">
        <f t="shared" si="120"/>
        <v>-2.5999721</v>
      </c>
      <c r="BO279" s="31">
        <f t="shared" si="121"/>
        <v>-1.4999697999999997</v>
      </c>
      <c r="BP279" s="31" t="str">
        <f t="shared" si="122"/>
        <v>Blackburn With Darwen Borough Council</v>
      </c>
      <c r="BQ279" s="31">
        <f t="shared" si="123"/>
        <v>-1.4999999999999998</v>
      </c>
      <c r="BR279" s="31">
        <f t="shared" si="124"/>
        <v>-1.4999999999999998</v>
      </c>
      <c r="BS279" s="31">
        <f t="shared" si="125"/>
        <v>0</v>
      </c>
    </row>
    <row r="280" spans="1:71" ht="14.25" customHeight="1" x14ac:dyDescent="0.25">
      <c r="A280" s="8">
        <f>--((B280+Data_2018!B280)=2)</f>
        <v>1</v>
      </c>
      <c r="B280" s="8">
        <f t="shared" si="115"/>
        <v>1</v>
      </c>
      <c r="C280" t="s">
        <v>531</v>
      </c>
      <c r="D280">
        <v>1</v>
      </c>
      <c r="E280" t="s">
        <v>736</v>
      </c>
      <c r="F280" s="31">
        <f t="shared" si="116"/>
        <v>1</v>
      </c>
      <c r="G280" s="31">
        <v>0</v>
      </c>
      <c r="H280" s="31" t="s">
        <v>34</v>
      </c>
      <c r="I280" s="31">
        <v>-1.2</v>
      </c>
      <c r="J280" s="31">
        <v>-11.3</v>
      </c>
      <c r="K280" s="31">
        <v>0</v>
      </c>
      <c r="L280" s="31">
        <v>0</v>
      </c>
      <c r="M280" s="31">
        <v>0</v>
      </c>
      <c r="N280" s="31">
        <v>0</v>
      </c>
      <c r="O280" s="31">
        <v>73.2</v>
      </c>
      <c r="P280" s="31">
        <v>26.8</v>
      </c>
      <c r="Q280" s="31">
        <v>65.099999999999994</v>
      </c>
      <c r="R280" s="31">
        <v>34.9</v>
      </c>
      <c r="S280" s="31">
        <v>61.4</v>
      </c>
      <c r="T280" s="31">
        <v>38.6</v>
      </c>
      <c r="U280" s="31">
        <v>60.5</v>
      </c>
      <c r="V280" s="31">
        <v>39.5</v>
      </c>
      <c r="W280" t="s">
        <v>532</v>
      </c>
      <c r="Y280" t="s">
        <v>22</v>
      </c>
      <c r="Z280" t="s">
        <v>531</v>
      </c>
      <c r="AA280" t="b">
        <v>0</v>
      </c>
      <c r="AK280">
        <f t="shared" si="104"/>
        <v>-11.3</v>
      </c>
      <c r="AL280">
        <f t="shared" si="105"/>
        <v>-11.299720000000001</v>
      </c>
      <c r="AM280">
        <f t="shared" si="106"/>
        <v>2.7599999999999999E-4</v>
      </c>
      <c r="AN280" t="str">
        <f t="shared" si="107"/>
        <v>Rushmoor Borough Council</v>
      </c>
      <c r="AO280">
        <f t="shared" si="108"/>
        <v>0</v>
      </c>
      <c r="AQ280">
        <f>SUM($AU$2:AU280)</f>
        <v>275</v>
      </c>
      <c r="AR280" t="str">
        <f t="shared" si="101"/>
        <v>Rushmoor Borough Council</v>
      </c>
      <c r="AS280">
        <f t="shared" si="102"/>
        <v>0</v>
      </c>
      <c r="AT280">
        <f t="shared" si="103"/>
        <v>0</v>
      </c>
      <c r="AU280">
        <f t="shared" si="109"/>
        <v>1</v>
      </c>
      <c r="AX280" t="str">
        <f t="shared" si="110"/>
        <v>Mid Devon District Council</v>
      </c>
      <c r="AY280">
        <f t="shared" si="111"/>
        <v>0</v>
      </c>
      <c r="AZ280">
        <f t="shared" si="112"/>
        <v>0</v>
      </c>
      <c r="BB280" t="str">
        <f t="shared" si="113"/>
        <v>Mid Devon District Council</v>
      </c>
      <c r="BC280">
        <f t="shared" si="114"/>
        <v>0</v>
      </c>
      <c r="BD280" s="31">
        <f>IFERROR(BC280-VLOOKUP(BB280,Data_2018!$C$2:$V$394,$AE$1+6,FALSE),"")</f>
        <v>-1.8</v>
      </c>
      <c r="BE280" s="43" t="str">
        <f t="shared" si="117"/>
        <v>i</v>
      </c>
      <c r="BL280" s="31" t="str">
        <f t="shared" si="118"/>
        <v>Mid Devon District Council</v>
      </c>
      <c r="BM280" s="31">
        <f t="shared" si="119"/>
        <v>-1.8</v>
      </c>
      <c r="BN280" s="31">
        <f t="shared" si="120"/>
        <v>-1.7999720000000001</v>
      </c>
      <c r="BO280" s="31">
        <f t="shared" si="121"/>
        <v>-1.5999636000000015</v>
      </c>
      <c r="BP280" s="31" t="str">
        <f t="shared" si="122"/>
        <v>The London Borough Of Lewisham</v>
      </c>
      <c r="BQ280" s="31">
        <f t="shared" si="123"/>
        <v>-1.6000000000000014</v>
      </c>
      <c r="BR280" s="31">
        <f t="shared" si="124"/>
        <v>-1.6000000000000014</v>
      </c>
      <c r="BS280" s="31">
        <f t="shared" si="125"/>
        <v>0</v>
      </c>
    </row>
    <row r="281" spans="1:71" ht="14.25" customHeight="1" x14ac:dyDescent="0.25">
      <c r="A281" s="8">
        <f>--((B281+Data_2018!B281)=2)</f>
        <v>1</v>
      </c>
      <c r="B281" s="8">
        <f t="shared" si="115"/>
        <v>1</v>
      </c>
      <c r="C281" t="s">
        <v>533</v>
      </c>
      <c r="D281">
        <v>1</v>
      </c>
      <c r="E281" t="s">
        <v>736</v>
      </c>
      <c r="F281" s="31">
        <f t="shared" si="116"/>
        <v>1</v>
      </c>
      <c r="G281" s="31">
        <v>0</v>
      </c>
      <c r="H281" s="31" t="s">
        <v>34</v>
      </c>
      <c r="I281" s="31">
        <v>9.9</v>
      </c>
      <c r="J281" s="31">
        <v>6.6</v>
      </c>
      <c r="K281" s="31">
        <v>0</v>
      </c>
      <c r="L281" s="31">
        <v>0</v>
      </c>
      <c r="M281" s="31">
        <v>0</v>
      </c>
      <c r="N281" s="31">
        <v>0</v>
      </c>
      <c r="O281" s="31">
        <v>39.799999999999997</v>
      </c>
      <c r="P281" s="31">
        <v>60.2</v>
      </c>
      <c r="Q281" s="31">
        <v>33.700000000000003</v>
      </c>
      <c r="R281" s="31">
        <v>66.3</v>
      </c>
      <c r="S281" s="31">
        <v>34.9</v>
      </c>
      <c r="T281" s="31">
        <v>65.099999999999994</v>
      </c>
      <c r="U281" s="31">
        <v>54.2</v>
      </c>
      <c r="V281" s="31">
        <v>45.8</v>
      </c>
      <c r="W281" t="s">
        <v>534</v>
      </c>
      <c r="Y281" t="s">
        <v>23</v>
      </c>
      <c r="Z281" t="s">
        <v>533</v>
      </c>
      <c r="AA281" t="b">
        <v>0</v>
      </c>
      <c r="AK281">
        <f t="shared" si="104"/>
        <v>6.6</v>
      </c>
      <c r="AL281">
        <f t="shared" si="105"/>
        <v>6.6002809999999998</v>
      </c>
      <c r="AM281">
        <f t="shared" si="106"/>
        <v>2.5999999999999998E-4</v>
      </c>
      <c r="AN281" t="str">
        <f t="shared" si="107"/>
        <v>Preston City Council</v>
      </c>
      <c r="AO281">
        <f t="shared" si="108"/>
        <v>0</v>
      </c>
      <c r="AQ281">
        <f>SUM($AU$2:AU281)</f>
        <v>276</v>
      </c>
      <c r="AR281" t="str">
        <f t="shared" si="101"/>
        <v>Preston City Council</v>
      </c>
      <c r="AS281">
        <f t="shared" si="102"/>
        <v>0</v>
      </c>
      <c r="AT281">
        <f t="shared" si="103"/>
        <v>0</v>
      </c>
      <c r="AU281">
        <f t="shared" si="109"/>
        <v>1</v>
      </c>
      <c r="AX281" t="str">
        <f t="shared" si="110"/>
        <v>Lichfield District Council</v>
      </c>
      <c r="AY281">
        <f t="shared" si="111"/>
        <v>0</v>
      </c>
      <c r="AZ281">
        <f t="shared" si="112"/>
        <v>0</v>
      </c>
      <c r="BB281" t="str">
        <f t="shared" si="113"/>
        <v>Lichfield District Council</v>
      </c>
      <c r="BC281">
        <f t="shared" si="114"/>
        <v>0</v>
      </c>
      <c r="BD281" s="31">
        <f>IFERROR(BC281-VLOOKUP(BB281,Data_2018!$C$2:$V$394,$AE$1+6,FALSE),"")</f>
        <v>0</v>
      </c>
      <c r="BE281" s="43" t="str">
        <f t="shared" si="117"/>
        <v/>
      </c>
      <c r="BL281" s="31" t="str">
        <f t="shared" si="118"/>
        <v>Lichfield District Council</v>
      </c>
      <c r="BM281" s="31">
        <f t="shared" si="119"/>
        <v>0</v>
      </c>
      <c r="BN281" s="31">
        <f t="shared" si="120"/>
        <v>2.8099999999999999E-5</v>
      </c>
      <c r="BO281" s="31">
        <f t="shared" si="121"/>
        <v>-1.5999649999999996</v>
      </c>
      <c r="BP281" s="31" t="str">
        <f t="shared" si="122"/>
        <v>London Borough of Islington</v>
      </c>
      <c r="BQ281" s="31">
        <f t="shared" si="123"/>
        <v>-1.5999999999999996</v>
      </c>
      <c r="BR281" s="31">
        <f t="shared" si="124"/>
        <v>-1.5999999999999996</v>
      </c>
      <c r="BS281" s="31">
        <f t="shared" si="125"/>
        <v>0</v>
      </c>
    </row>
    <row r="282" spans="1:71" ht="14.25" customHeight="1" x14ac:dyDescent="0.25">
      <c r="A282" s="8">
        <f>--((B282+Data_2018!B282)=2)</f>
        <v>1</v>
      </c>
      <c r="B282" s="8">
        <f t="shared" si="115"/>
        <v>1</v>
      </c>
      <c r="C282" t="s">
        <v>535</v>
      </c>
      <c r="D282">
        <v>1</v>
      </c>
      <c r="E282" t="s">
        <v>737</v>
      </c>
      <c r="F282" s="31">
        <f t="shared" si="116"/>
        <v>1</v>
      </c>
      <c r="G282" s="31">
        <v>0</v>
      </c>
      <c r="H282" s="31" t="s">
        <v>34</v>
      </c>
      <c r="I282" s="31">
        <v>4.9000000000000004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31.7</v>
      </c>
      <c r="P282" s="31">
        <v>68.3</v>
      </c>
      <c r="Q282" s="31">
        <v>42.6</v>
      </c>
      <c r="R282" s="31">
        <v>57.4</v>
      </c>
      <c r="S282" s="31">
        <v>31.7</v>
      </c>
      <c r="T282" s="31">
        <v>68.3</v>
      </c>
      <c r="U282" s="31">
        <v>36.6</v>
      </c>
      <c r="V282" s="31">
        <v>63.4</v>
      </c>
      <c r="W282" t="s">
        <v>536</v>
      </c>
      <c r="Y282" t="s">
        <v>25</v>
      </c>
      <c r="Z282" t="s">
        <v>535</v>
      </c>
      <c r="AA282" t="b">
        <v>0</v>
      </c>
      <c r="AK282">
        <f t="shared" si="104"/>
        <v>0</v>
      </c>
      <c r="AL282">
        <f t="shared" si="105"/>
        <v>2.8199999999999997E-4</v>
      </c>
      <c r="AM282">
        <f t="shared" si="106"/>
        <v>2.5399999999999999E-4</v>
      </c>
      <c r="AN282" t="str">
        <f t="shared" si="107"/>
        <v>Oxford City Council</v>
      </c>
      <c r="AO282">
        <f t="shared" si="108"/>
        <v>0</v>
      </c>
      <c r="AQ282">
        <f>SUM($AU$2:AU282)</f>
        <v>277</v>
      </c>
      <c r="AR282" t="str">
        <f t="shared" si="101"/>
        <v>Oxford City Council</v>
      </c>
      <c r="AS282">
        <f t="shared" si="102"/>
        <v>0</v>
      </c>
      <c r="AT282">
        <f t="shared" si="103"/>
        <v>0</v>
      </c>
      <c r="AU282">
        <f t="shared" si="109"/>
        <v>1</v>
      </c>
      <c r="AX282" t="str">
        <f t="shared" si="110"/>
        <v>Leicester City Council</v>
      </c>
      <c r="AY282">
        <f t="shared" si="111"/>
        <v>0</v>
      </c>
      <c r="AZ282">
        <f t="shared" si="112"/>
        <v>0</v>
      </c>
      <c r="BB282" t="str">
        <f t="shared" si="113"/>
        <v>Leicester City Council</v>
      </c>
      <c r="BC282">
        <f t="shared" si="114"/>
        <v>0</v>
      </c>
      <c r="BD282" s="31">
        <f>IFERROR(BC282-VLOOKUP(BB282,Data_2018!$C$2:$V$394,$AE$1+6,FALSE),"")</f>
        <v>-3.1</v>
      </c>
      <c r="BE282" s="43" t="str">
        <f t="shared" si="117"/>
        <v>i</v>
      </c>
      <c r="BL282" s="31" t="str">
        <f t="shared" si="118"/>
        <v>Leicester City Council</v>
      </c>
      <c r="BM282" s="31">
        <f t="shared" si="119"/>
        <v>-3.1</v>
      </c>
      <c r="BN282" s="31">
        <f t="shared" si="120"/>
        <v>-3.0999718000000001</v>
      </c>
      <c r="BO282" s="31">
        <f t="shared" si="121"/>
        <v>-1.5999825999999997</v>
      </c>
      <c r="BP282" s="31" t="str">
        <f t="shared" si="122"/>
        <v>Essex County Council</v>
      </c>
      <c r="BQ282" s="31">
        <f t="shared" si="123"/>
        <v>-1.5999999999999996</v>
      </c>
      <c r="BR282" s="31">
        <f t="shared" si="124"/>
        <v>-1.5999999999999996</v>
      </c>
      <c r="BS282" s="31">
        <f t="shared" si="125"/>
        <v>0</v>
      </c>
    </row>
    <row r="283" spans="1:71" ht="14.25" customHeight="1" x14ac:dyDescent="0.25">
      <c r="A283" s="8">
        <f>--((B283+Data_2018!B283)=2)</f>
        <v>1</v>
      </c>
      <c r="B283" s="8">
        <f t="shared" si="115"/>
        <v>1</v>
      </c>
      <c r="C283" t="s">
        <v>537</v>
      </c>
      <c r="D283">
        <v>1</v>
      </c>
      <c r="E283" t="s">
        <v>736</v>
      </c>
      <c r="F283" s="31">
        <f t="shared" si="116"/>
        <v>1</v>
      </c>
      <c r="G283" s="31">
        <v>0</v>
      </c>
      <c r="H283" s="31" t="s">
        <v>34</v>
      </c>
      <c r="I283" s="31">
        <v>11.1</v>
      </c>
      <c r="J283" s="31">
        <v>9.1999999999999993</v>
      </c>
      <c r="K283" s="31">
        <v>0</v>
      </c>
      <c r="L283" s="31">
        <v>0</v>
      </c>
      <c r="M283" s="31">
        <v>0</v>
      </c>
      <c r="N283" s="31">
        <v>0</v>
      </c>
      <c r="O283" s="31">
        <v>24.4</v>
      </c>
      <c r="P283" s="31">
        <v>75.599999999999994</v>
      </c>
      <c r="Q283" s="31">
        <v>37</v>
      </c>
      <c r="R283" s="31">
        <v>63</v>
      </c>
      <c r="S283" s="31">
        <v>27.9</v>
      </c>
      <c r="T283" s="31">
        <v>72.099999999999994</v>
      </c>
      <c r="U283" s="31">
        <v>33.299999999999997</v>
      </c>
      <c r="V283" s="31">
        <v>66.7</v>
      </c>
      <c r="Y283" t="s">
        <v>23</v>
      </c>
      <c r="Z283" t="s">
        <v>537</v>
      </c>
      <c r="AA283" t="b">
        <v>0</v>
      </c>
      <c r="AK283">
        <f t="shared" si="104"/>
        <v>9.1999999999999993</v>
      </c>
      <c r="AL283">
        <f t="shared" si="105"/>
        <v>9.2002829999999989</v>
      </c>
      <c r="AM283">
        <f t="shared" si="106"/>
        <v>2.4699999999999999E-4</v>
      </c>
      <c r="AN283" t="str">
        <f t="shared" si="107"/>
        <v>Nottingham City Council</v>
      </c>
      <c r="AO283">
        <f t="shared" si="108"/>
        <v>0</v>
      </c>
      <c r="AQ283">
        <f>SUM($AU$2:AU283)</f>
        <v>278</v>
      </c>
      <c r="AR283" t="str">
        <f t="shared" si="101"/>
        <v>Nottingham City Council</v>
      </c>
      <c r="AS283">
        <f t="shared" si="102"/>
        <v>0</v>
      </c>
      <c r="AT283">
        <f t="shared" si="103"/>
        <v>0</v>
      </c>
      <c r="AU283">
        <f t="shared" si="109"/>
        <v>1</v>
      </c>
      <c r="AX283" t="str">
        <f t="shared" si="110"/>
        <v>Ipswich Borough Council</v>
      </c>
      <c r="AY283">
        <f t="shared" si="111"/>
        <v>0</v>
      </c>
      <c r="AZ283">
        <f t="shared" si="112"/>
        <v>0</v>
      </c>
      <c r="BB283" t="str">
        <f t="shared" si="113"/>
        <v>Ipswich Borough Council</v>
      </c>
      <c r="BC283">
        <f t="shared" si="114"/>
        <v>0</v>
      </c>
      <c r="BD283" s="31">
        <f>IFERROR(BC283-VLOOKUP(BB283,Data_2018!$C$2:$V$394,$AE$1+6,FALSE),"")</f>
        <v>0</v>
      </c>
      <c r="BE283" s="43" t="str">
        <f t="shared" si="117"/>
        <v/>
      </c>
      <c r="BL283" s="31" t="str">
        <f t="shared" si="118"/>
        <v>Ipswich Borough Council</v>
      </c>
      <c r="BM283" s="31">
        <f t="shared" si="119"/>
        <v>0</v>
      </c>
      <c r="BN283" s="31">
        <f t="shared" si="120"/>
        <v>2.83E-5</v>
      </c>
      <c r="BO283" s="31">
        <f t="shared" si="121"/>
        <v>-1.6999860999999994</v>
      </c>
      <c r="BP283" s="31" t="str">
        <f t="shared" si="122"/>
        <v>Stockton-On-Tees Borough Council</v>
      </c>
      <c r="BQ283" s="31">
        <f t="shared" si="123"/>
        <v>-1.6999999999999993</v>
      </c>
      <c r="BR283" s="31">
        <f t="shared" si="124"/>
        <v>-1.6999999999999993</v>
      </c>
      <c r="BS283" s="31">
        <f t="shared" si="125"/>
        <v>0</v>
      </c>
    </row>
    <row r="284" spans="1:71" ht="14.25" customHeight="1" x14ac:dyDescent="0.25">
      <c r="A284" s="8">
        <f>--((B284+Data_2018!B284)=2)</f>
        <v>1</v>
      </c>
      <c r="B284" s="8">
        <f t="shared" si="115"/>
        <v>1</v>
      </c>
      <c r="C284" t="s">
        <v>538</v>
      </c>
      <c r="D284">
        <v>1</v>
      </c>
      <c r="E284" t="s">
        <v>736</v>
      </c>
      <c r="F284" s="31">
        <f t="shared" si="116"/>
        <v>1</v>
      </c>
      <c r="G284" s="31">
        <v>0</v>
      </c>
      <c r="H284" s="31" t="s">
        <v>34</v>
      </c>
      <c r="I284" s="31">
        <v>7.8</v>
      </c>
      <c r="J284" s="31">
        <v>0</v>
      </c>
      <c r="K284" s="31">
        <v>23.4</v>
      </c>
      <c r="L284" s="31">
        <v>50</v>
      </c>
      <c r="M284" s="31">
        <v>40.1</v>
      </c>
      <c r="N284" s="31">
        <v>60.9</v>
      </c>
      <c r="O284" s="31">
        <v>53.7</v>
      </c>
      <c r="P284" s="31">
        <v>46.3</v>
      </c>
      <c r="Q284" s="31">
        <v>56.8</v>
      </c>
      <c r="R284" s="31">
        <v>43.2</v>
      </c>
      <c r="S284" s="31">
        <v>43.2</v>
      </c>
      <c r="T284" s="31">
        <v>56.8</v>
      </c>
      <c r="U284" s="31">
        <v>58.3</v>
      </c>
      <c r="V284" s="31">
        <v>41.7</v>
      </c>
      <c r="W284" t="s">
        <v>539</v>
      </c>
      <c r="Y284" t="s">
        <v>23</v>
      </c>
      <c r="Z284" t="s">
        <v>538</v>
      </c>
      <c r="AA284" t="b">
        <v>0</v>
      </c>
      <c r="AK284">
        <f t="shared" si="104"/>
        <v>0</v>
      </c>
      <c r="AL284">
        <f t="shared" si="105"/>
        <v>2.8399999999999996E-4</v>
      </c>
      <c r="AM284">
        <f t="shared" si="106"/>
        <v>2.13E-4</v>
      </c>
      <c r="AN284" t="str">
        <f t="shared" si="107"/>
        <v>Mid Devon District Council</v>
      </c>
      <c r="AO284">
        <f t="shared" si="108"/>
        <v>0</v>
      </c>
      <c r="AQ284">
        <f>SUM($AU$2:AU284)</f>
        <v>279</v>
      </c>
      <c r="AR284" t="str">
        <f t="shared" si="101"/>
        <v>Mid Devon District Council</v>
      </c>
      <c r="AS284">
        <f t="shared" si="102"/>
        <v>0</v>
      </c>
      <c r="AT284">
        <f t="shared" si="103"/>
        <v>0</v>
      </c>
      <c r="AU284">
        <f t="shared" si="109"/>
        <v>1</v>
      </c>
      <c r="AX284" t="str">
        <f t="shared" si="110"/>
        <v>Huntingdonshire District Council</v>
      </c>
      <c r="AY284">
        <f t="shared" si="111"/>
        <v>0</v>
      </c>
      <c r="AZ284">
        <f t="shared" si="112"/>
        <v>0</v>
      </c>
      <c r="BB284" t="str">
        <f t="shared" si="113"/>
        <v>Huntingdonshire District Council</v>
      </c>
      <c r="BC284">
        <f t="shared" si="114"/>
        <v>0</v>
      </c>
      <c r="BD284" s="31">
        <f>IFERROR(BC284-VLOOKUP(BB284,Data_2018!$C$2:$V$394,$AE$1+6,FALSE),"")</f>
        <v>0.8</v>
      </c>
      <c r="BE284" s="43" t="str">
        <f t="shared" si="117"/>
        <v>h</v>
      </c>
      <c r="BL284" s="31" t="str">
        <f t="shared" si="118"/>
        <v>Huntingdonshire District Council</v>
      </c>
      <c r="BM284" s="31">
        <f t="shared" si="119"/>
        <v>0.8</v>
      </c>
      <c r="BN284" s="31">
        <f t="shared" si="120"/>
        <v>0.80002840000000008</v>
      </c>
      <c r="BO284" s="31">
        <f t="shared" si="121"/>
        <v>-1.7999720000000001</v>
      </c>
      <c r="BP284" s="31" t="str">
        <f t="shared" si="122"/>
        <v>Mid Devon District Council</v>
      </c>
      <c r="BQ284" s="31">
        <f t="shared" si="123"/>
        <v>-1.8</v>
      </c>
      <c r="BR284" s="31">
        <f t="shared" si="124"/>
        <v>-1.8</v>
      </c>
      <c r="BS284" s="31">
        <f t="shared" si="125"/>
        <v>0</v>
      </c>
    </row>
    <row r="285" spans="1:71" ht="14.25" customHeight="1" x14ac:dyDescent="0.25">
      <c r="A285" s="8">
        <f>--((B285+Data_2018!B285)=2)</f>
        <v>1</v>
      </c>
      <c r="B285" s="8">
        <f t="shared" si="115"/>
        <v>1</v>
      </c>
      <c r="C285" t="s">
        <v>540</v>
      </c>
      <c r="D285">
        <v>1</v>
      </c>
      <c r="E285" t="s">
        <v>737</v>
      </c>
      <c r="F285" s="31">
        <f t="shared" si="116"/>
        <v>1</v>
      </c>
      <c r="G285" s="31">
        <v>0</v>
      </c>
      <c r="H285" s="31" t="s">
        <v>34</v>
      </c>
      <c r="I285" s="31">
        <v>2.6</v>
      </c>
      <c r="J285" s="31">
        <v>8.4</v>
      </c>
      <c r="K285" s="31">
        <v>0</v>
      </c>
      <c r="L285" s="31">
        <v>0</v>
      </c>
      <c r="M285" s="31">
        <v>0</v>
      </c>
      <c r="N285" s="31">
        <v>0</v>
      </c>
      <c r="O285" s="31">
        <v>41</v>
      </c>
      <c r="P285" s="31">
        <v>59</v>
      </c>
      <c r="Q285" s="31">
        <v>46</v>
      </c>
      <c r="R285" s="31">
        <v>54</v>
      </c>
      <c r="S285" s="31">
        <v>37</v>
      </c>
      <c r="T285" s="31">
        <v>63</v>
      </c>
      <c r="U285" s="31">
        <v>36</v>
      </c>
      <c r="V285" s="31">
        <v>64</v>
      </c>
      <c r="Y285" t="s">
        <v>24</v>
      </c>
      <c r="Z285" t="s">
        <v>540</v>
      </c>
      <c r="AA285" t="b">
        <v>0</v>
      </c>
      <c r="AK285">
        <f t="shared" si="104"/>
        <v>8.4</v>
      </c>
      <c r="AL285">
        <f t="shared" si="105"/>
        <v>8.4002850000000002</v>
      </c>
      <c r="AM285">
        <f t="shared" si="106"/>
        <v>1.83E-4</v>
      </c>
      <c r="AN285" t="str">
        <f t="shared" si="107"/>
        <v>Lichfield District Council</v>
      </c>
      <c r="AO285">
        <f t="shared" si="108"/>
        <v>0</v>
      </c>
      <c r="AQ285">
        <f>SUM($AU$2:AU285)</f>
        <v>280</v>
      </c>
      <c r="AR285" t="str">
        <f t="shared" si="101"/>
        <v>Lichfield District Council</v>
      </c>
      <c r="AS285">
        <f t="shared" si="102"/>
        <v>0</v>
      </c>
      <c r="AT285">
        <f t="shared" si="103"/>
        <v>0</v>
      </c>
      <c r="AU285">
        <f t="shared" si="109"/>
        <v>1</v>
      </c>
      <c r="AX285" t="str">
        <f t="shared" si="110"/>
        <v>Haringey Council</v>
      </c>
      <c r="AY285">
        <f t="shared" si="111"/>
        <v>0</v>
      </c>
      <c r="AZ285">
        <f t="shared" si="112"/>
        <v>0</v>
      </c>
      <c r="BB285" t="str">
        <f t="shared" si="113"/>
        <v>Haringey Council</v>
      </c>
      <c r="BC285">
        <f t="shared" si="114"/>
        <v>0</v>
      </c>
      <c r="BD285" s="31">
        <f>IFERROR(BC285-VLOOKUP(BB285,Data_2018!$C$2:$V$394,$AE$1+6,FALSE),"")</f>
        <v>-1.9</v>
      </c>
      <c r="BE285" s="43" t="str">
        <f t="shared" si="117"/>
        <v>i</v>
      </c>
      <c r="BL285" s="31" t="str">
        <f t="shared" si="118"/>
        <v>Haringey Council</v>
      </c>
      <c r="BM285" s="31">
        <f t="shared" si="119"/>
        <v>-1.9</v>
      </c>
      <c r="BN285" s="31">
        <f t="shared" si="120"/>
        <v>-1.8999714999999999</v>
      </c>
      <c r="BO285" s="31">
        <f t="shared" si="121"/>
        <v>-1.7999964000000006</v>
      </c>
      <c r="BP285" s="31" t="str">
        <f t="shared" si="122"/>
        <v>Tewkesbury Borough Council</v>
      </c>
      <c r="BQ285" s="31">
        <f t="shared" si="123"/>
        <v>-1.8000000000000007</v>
      </c>
      <c r="BR285" s="31">
        <f t="shared" si="124"/>
        <v>-1.8000000000000007</v>
      </c>
      <c r="BS285" s="31">
        <f t="shared" si="125"/>
        <v>0</v>
      </c>
    </row>
    <row r="286" spans="1:71" ht="14.25" customHeight="1" x14ac:dyDescent="0.25">
      <c r="A286" s="8">
        <f>--((B286+Data_2018!B286)=2)</f>
        <v>1</v>
      </c>
      <c r="B286" s="8">
        <f t="shared" si="115"/>
        <v>1</v>
      </c>
      <c r="C286" t="s">
        <v>541</v>
      </c>
      <c r="D286">
        <v>1</v>
      </c>
      <c r="E286" t="s">
        <v>736</v>
      </c>
      <c r="F286" s="31">
        <f t="shared" si="116"/>
        <v>1</v>
      </c>
      <c r="G286" s="31">
        <v>0</v>
      </c>
      <c r="H286" s="31" t="s">
        <v>34</v>
      </c>
      <c r="I286" s="31">
        <v>5</v>
      </c>
      <c r="J286" s="31">
        <v>-7.2</v>
      </c>
      <c r="K286" s="31">
        <v>0</v>
      </c>
      <c r="L286" s="31">
        <v>0</v>
      </c>
      <c r="M286" s="31">
        <v>0</v>
      </c>
      <c r="N286" s="31">
        <v>0</v>
      </c>
      <c r="O286" s="31">
        <v>58.1</v>
      </c>
      <c r="P286" s="31">
        <v>41.9</v>
      </c>
      <c r="Q286" s="31">
        <v>38</v>
      </c>
      <c r="R286" s="31">
        <v>62</v>
      </c>
      <c r="S286" s="31">
        <v>28</v>
      </c>
      <c r="T286" s="31">
        <v>72</v>
      </c>
      <c r="U286" s="31">
        <v>56.5</v>
      </c>
      <c r="V286" s="31">
        <v>43.5</v>
      </c>
      <c r="W286" t="s">
        <v>542</v>
      </c>
      <c r="Y286" t="s">
        <v>23</v>
      </c>
      <c r="Z286" t="s">
        <v>541</v>
      </c>
      <c r="AA286" t="b">
        <v>0</v>
      </c>
      <c r="AK286">
        <f t="shared" si="104"/>
        <v>-7.2</v>
      </c>
      <c r="AL286">
        <f t="shared" si="105"/>
        <v>-7.1997140000000002</v>
      </c>
      <c r="AM286">
        <f t="shared" si="106"/>
        <v>1.7899999999999999E-4</v>
      </c>
      <c r="AN286" t="str">
        <f t="shared" si="107"/>
        <v>Leicester City Council</v>
      </c>
      <c r="AO286">
        <f t="shared" si="108"/>
        <v>0</v>
      </c>
      <c r="AQ286">
        <f>SUM($AU$2:AU286)</f>
        <v>281</v>
      </c>
      <c r="AR286" t="str">
        <f t="shared" si="101"/>
        <v>Leicester City Council</v>
      </c>
      <c r="AS286">
        <f t="shared" si="102"/>
        <v>0</v>
      </c>
      <c r="AT286">
        <f t="shared" si="103"/>
        <v>0</v>
      </c>
      <c r="AU286">
        <f t="shared" si="109"/>
        <v>1</v>
      </c>
      <c r="AX286" t="str">
        <f t="shared" si="110"/>
        <v>Gedling Borough Council</v>
      </c>
      <c r="AY286">
        <f t="shared" si="111"/>
        <v>0</v>
      </c>
      <c r="AZ286">
        <f t="shared" si="112"/>
        <v>0</v>
      </c>
      <c r="BB286" t="str">
        <f t="shared" si="113"/>
        <v>Gedling Borough Council</v>
      </c>
      <c r="BC286">
        <f t="shared" si="114"/>
        <v>0</v>
      </c>
      <c r="BD286" s="31">
        <f>IFERROR(BC286-VLOOKUP(BB286,Data_2018!$C$2:$V$394,$AE$1+6,FALSE),"")</f>
        <v>-1.9</v>
      </c>
      <c r="BE286" s="43" t="str">
        <f t="shared" si="117"/>
        <v>i</v>
      </c>
      <c r="BL286" s="31" t="str">
        <f t="shared" si="118"/>
        <v>Gedling Borough Council</v>
      </c>
      <c r="BM286" s="31">
        <f t="shared" si="119"/>
        <v>-1.9</v>
      </c>
      <c r="BN286" s="31">
        <f t="shared" si="120"/>
        <v>-1.8999713999999999</v>
      </c>
      <c r="BO286" s="31">
        <f t="shared" si="121"/>
        <v>-1.8999694999999999</v>
      </c>
      <c r="BP286" s="31" t="str">
        <f t="shared" si="122"/>
        <v>London Borough of Camden</v>
      </c>
      <c r="BQ286" s="31">
        <f t="shared" si="123"/>
        <v>-1.9</v>
      </c>
      <c r="BR286" s="31">
        <f t="shared" si="124"/>
        <v>-1.9</v>
      </c>
      <c r="BS286" s="31">
        <f t="shared" si="125"/>
        <v>0</v>
      </c>
    </row>
    <row r="287" spans="1:71" ht="14.25" customHeight="1" x14ac:dyDescent="0.25">
      <c r="A287" s="8">
        <f>--((B287+Data_2018!B287)=2)</f>
        <v>1</v>
      </c>
      <c r="B287" s="8">
        <f t="shared" si="115"/>
        <v>1</v>
      </c>
      <c r="C287" t="s">
        <v>543</v>
      </c>
      <c r="D287">
        <v>1</v>
      </c>
      <c r="E287" t="s">
        <v>740</v>
      </c>
      <c r="F287" s="31">
        <f t="shared" si="116"/>
        <v>1</v>
      </c>
      <c r="G287" s="31">
        <v>0</v>
      </c>
      <c r="H287" s="31" t="s">
        <v>46</v>
      </c>
      <c r="I287" s="31">
        <v>8</v>
      </c>
      <c r="J287" s="31">
        <v>8</v>
      </c>
      <c r="K287" s="31">
        <v>0</v>
      </c>
      <c r="L287" s="31">
        <v>0</v>
      </c>
      <c r="M287" s="31">
        <v>0</v>
      </c>
      <c r="N287" s="31">
        <v>0</v>
      </c>
      <c r="O287" s="31">
        <v>67</v>
      </c>
      <c r="P287" s="31">
        <v>33</v>
      </c>
      <c r="Q287" s="31">
        <v>97</v>
      </c>
      <c r="R287" s="31">
        <v>3</v>
      </c>
      <c r="S287" s="31">
        <v>87</v>
      </c>
      <c r="T287" s="31">
        <v>13</v>
      </c>
      <c r="U287" s="31">
        <v>91</v>
      </c>
      <c r="V287" s="31">
        <v>9</v>
      </c>
      <c r="W287" t="s">
        <v>544</v>
      </c>
      <c r="Y287" t="s">
        <v>22</v>
      </c>
      <c r="Z287" t="s">
        <v>543</v>
      </c>
      <c r="AA287" t="b">
        <v>0</v>
      </c>
      <c r="AK287">
        <f t="shared" si="104"/>
        <v>8</v>
      </c>
      <c r="AL287">
        <f t="shared" si="105"/>
        <v>8.0002870000000001</v>
      </c>
      <c r="AM287">
        <f t="shared" si="106"/>
        <v>1.63E-4</v>
      </c>
      <c r="AN287" t="str">
        <f t="shared" si="107"/>
        <v>Ipswich Borough Council</v>
      </c>
      <c r="AO287">
        <f t="shared" si="108"/>
        <v>0</v>
      </c>
      <c r="AQ287">
        <f>SUM($AU$2:AU287)</f>
        <v>282</v>
      </c>
      <c r="AR287" t="str">
        <f t="shared" si="101"/>
        <v>Ipswich Borough Council</v>
      </c>
      <c r="AS287">
        <f t="shared" si="102"/>
        <v>0</v>
      </c>
      <c r="AT287">
        <f t="shared" si="103"/>
        <v>0</v>
      </c>
      <c r="AU287">
        <f t="shared" si="109"/>
        <v>1</v>
      </c>
      <c r="AX287" t="str">
        <f t="shared" si="110"/>
        <v>Forest Heath District Council</v>
      </c>
      <c r="AY287">
        <f t="shared" si="111"/>
        <v>0</v>
      </c>
      <c r="AZ287">
        <f t="shared" si="112"/>
        <v>0</v>
      </c>
      <c r="BB287" t="str">
        <f t="shared" si="113"/>
        <v>Forest Heath District Council</v>
      </c>
      <c r="BC287">
        <f t="shared" si="114"/>
        <v>0</v>
      </c>
      <c r="BD287" s="31">
        <f>IFERROR(BC287-VLOOKUP(BB287,Data_2018!$C$2:$V$394,$AE$1+6,FALSE),"")</f>
        <v>11.5</v>
      </c>
      <c r="BE287" s="43" t="str">
        <f t="shared" si="117"/>
        <v>h</v>
      </c>
      <c r="BL287" s="31" t="str">
        <f t="shared" si="118"/>
        <v>Forest Heath District Council</v>
      </c>
      <c r="BM287" s="31">
        <f t="shared" si="119"/>
        <v>11.5</v>
      </c>
      <c r="BN287" s="31">
        <f t="shared" si="120"/>
        <v>11.5000287</v>
      </c>
      <c r="BO287" s="31">
        <f t="shared" si="121"/>
        <v>-1.8999713999999999</v>
      </c>
      <c r="BP287" s="31" t="str">
        <f t="shared" si="122"/>
        <v>Gedling Borough Council</v>
      </c>
      <c r="BQ287" s="31">
        <f t="shared" si="123"/>
        <v>-1.9</v>
      </c>
      <c r="BR287" s="31">
        <f t="shared" si="124"/>
        <v>-1.9</v>
      </c>
      <c r="BS287" s="31">
        <f t="shared" si="125"/>
        <v>0</v>
      </c>
    </row>
    <row r="288" spans="1:71" ht="14.25" customHeight="1" x14ac:dyDescent="0.25">
      <c r="A288" s="8">
        <f>--((B288+Data_2018!B288)=2)</f>
        <v>1</v>
      </c>
      <c r="B288" s="8">
        <f t="shared" si="115"/>
        <v>1</v>
      </c>
      <c r="C288" t="s">
        <v>545</v>
      </c>
      <c r="D288">
        <v>1</v>
      </c>
      <c r="E288" t="s">
        <v>738</v>
      </c>
      <c r="F288" s="31">
        <f t="shared" si="116"/>
        <v>1</v>
      </c>
      <c r="G288" s="31">
        <v>0</v>
      </c>
      <c r="H288" s="31" t="s">
        <v>34</v>
      </c>
      <c r="I288" s="31">
        <v>18.2</v>
      </c>
      <c r="J288" s="31">
        <v>18.3</v>
      </c>
      <c r="K288" s="31">
        <v>0</v>
      </c>
      <c r="L288" s="31">
        <v>0</v>
      </c>
      <c r="M288" s="31">
        <v>0</v>
      </c>
      <c r="N288" s="31">
        <v>0</v>
      </c>
      <c r="O288" s="31">
        <v>16.3</v>
      </c>
      <c r="P288" s="31">
        <v>83.7</v>
      </c>
      <c r="Q288" s="31">
        <v>20.2</v>
      </c>
      <c r="R288" s="31">
        <v>79.8</v>
      </c>
      <c r="S288" s="31">
        <v>22</v>
      </c>
      <c r="T288" s="31">
        <v>78</v>
      </c>
      <c r="U288" s="31">
        <v>36.299999999999997</v>
      </c>
      <c r="V288" s="31">
        <v>63.7</v>
      </c>
      <c r="Y288" t="s">
        <v>25</v>
      </c>
      <c r="Z288" t="s">
        <v>545</v>
      </c>
      <c r="AA288" t="b">
        <v>0</v>
      </c>
      <c r="AK288">
        <f t="shared" si="104"/>
        <v>18.3</v>
      </c>
      <c r="AL288">
        <f t="shared" si="105"/>
        <v>18.300288000000002</v>
      </c>
      <c r="AM288">
        <f t="shared" si="106"/>
        <v>1.6099999999999998E-4</v>
      </c>
      <c r="AN288" t="str">
        <f t="shared" si="107"/>
        <v>Huntingdonshire District Council</v>
      </c>
      <c r="AO288">
        <f t="shared" si="108"/>
        <v>0</v>
      </c>
      <c r="AQ288">
        <f>SUM($AU$2:AU288)</f>
        <v>283</v>
      </c>
      <c r="AR288" t="str">
        <f t="shared" si="101"/>
        <v>Huntingdonshire District Council</v>
      </c>
      <c r="AS288">
        <f t="shared" si="102"/>
        <v>0</v>
      </c>
      <c r="AT288">
        <f t="shared" si="103"/>
        <v>0</v>
      </c>
      <c r="AU288">
        <f t="shared" si="109"/>
        <v>1</v>
      </c>
      <c r="AX288" t="str">
        <f t="shared" si="110"/>
        <v>Erewash Borough Council</v>
      </c>
      <c r="AY288">
        <f t="shared" si="111"/>
        <v>0</v>
      </c>
      <c r="AZ288">
        <f t="shared" si="112"/>
        <v>0</v>
      </c>
      <c r="BB288" t="str">
        <f t="shared" si="113"/>
        <v>Erewash Borough Council</v>
      </c>
      <c r="BC288">
        <f t="shared" si="114"/>
        <v>0</v>
      </c>
      <c r="BD288" s="31">
        <f>IFERROR(BC288-VLOOKUP(BB288,Data_2018!$C$2:$V$394,$AE$1+6,FALSE),"")</f>
        <v>0</v>
      </c>
      <c r="BE288" s="43" t="str">
        <f t="shared" si="117"/>
        <v/>
      </c>
      <c r="BL288" s="31" t="str">
        <f t="shared" si="118"/>
        <v>Erewash Borough Council</v>
      </c>
      <c r="BM288" s="31">
        <f t="shared" si="119"/>
        <v>0</v>
      </c>
      <c r="BN288" s="31">
        <f t="shared" si="120"/>
        <v>2.8799999999999999E-5</v>
      </c>
      <c r="BO288" s="31">
        <f t="shared" si="121"/>
        <v>-1.8999714999999999</v>
      </c>
      <c r="BP288" s="31" t="str">
        <f t="shared" si="122"/>
        <v>Haringey Council</v>
      </c>
      <c r="BQ288" s="31">
        <f t="shared" si="123"/>
        <v>-1.9</v>
      </c>
      <c r="BR288" s="31">
        <f t="shared" si="124"/>
        <v>-1.9</v>
      </c>
      <c r="BS288" s="31">
        <f t="shared" si="125"/>
        <v>0</v>
      </c>
    </row>
    <row r="289" spans="1:71" ht="14.25" customHeight="1" x14ac:dyDescent="0.25">
      <c r="A289" s="8">
        <f>--((B289+Data_2018!B289)=2)</f>
        <v>1</v>
      </c>
      <c r="B289" s="8">
        <f t="shared" si="115"/>
        <v>1</v>
      </c>
      <c r="C289" t="s">
        <v>546</v>
      </c>
      <c r="D289">
        <v>1</v>
      </c>
      <c r="E289" t="s">
        <v>738</v>
      </c>
      <c r="F289" s="31">
        <f t="shared" si="116"/>
        <v>1</v>
      </c>
      <c r="G289" s="31">
        <v>0</v>
      </c>
      <c r="H289" s="31" t="s">
        <v>34</v>
      </c>
      <c r="I289" s="31">
        <v>4.7</v>
      </c>
      <c r="J289" s="31">
        <v>-6.4</v>
      </c>
      <c r="K289" s="31">
        <v>0</v>
      </c>
      <c r="L289" s="31">
        <v>0</v>
      </c>
      <c r="M289" s="31">
        <v>0</v>
      </c>
      <c r="N289" s="31">
        <v>1.4</v>
      </c>
      <c r="O289" s="31">
        <v>34.9</v>
      </c>
      <c r="P289" s="31">
        <v>65.099999999999994</v>
      </c>
      <c r="Q289" s="31">
        <v>44.6</v>
      </c>
      <c r="R289" s="31">
        <v>55.4</v>
      </c>
      <c r="S289" s="31">
        <v>29.9</v>
      </c>
      <c r="T289" s="31">
        <v>70.099999999999994</v>
      </c>
      <c r="U289" s="31">
        <v>40.4</v>
      </c>
      <c r="V289" s="31">
        <v>59.6</v>
      </c>
      <c r="W289" t="s">
        <v>547</v>
      </c>
      <c r="Y289" t="s">
        <v>25</v>
      </c>
      <c r="Z289" t="s">
        <v>546</v>
      </c>
      <c r="AA289" t="b">
        <v>0</v>
      </c>
      <c r="AK289">
        <f t="shared" si="104"/>
        <v>-6.4</v>
      </c>
      <c r="AL289">
        <f t="shared" si="105"/>
        <v>-6.3997109999999999</v>
      </c>
      <c r="AM289">
        <f t="shared" si="106"/>
        <v>1.45E-4</v>
      </c>
      <c r="AN289" t="str">
        <f t="shared" si="107"/>
        <v>Haringey Council</v>
      </c>
      <c r="AO289">
        <f t="shared" si="108"/>
        <v>0</v>
      </c>
      <c r="AQ289">
        <f>SUM($AU$2:AU289)</f>
        <v>284</v>
      </c>
      <c r="AR289" t="str">
        <f t="shared" si="101"/>
        <v>Haringey Council</v>
      </c>
      <c r="AS289">
        <f t="shared" si="102"/>
        <v>0</v>
      </c>
      <c r="AT289">
        <f t="shared" si="103"/>
        <v>0</v>
      </c>
      <c r="AU289">
        <f t="shared" si="109"/>
        <v>1</v>
      </c>
      <c r="AX289" t="str">
        <f t="shared" si="110"/>
        <v>Eastbourne Borough Council</v>
      </c>
      <c r="AY289">
        <f t="shared" si="111"/>
        <v>0</v>
      </c>
      <c r="AZ289">
        <f t="shared" si="112"/>
        <v>0</v>
      </c>
      <c r="BB289" t="str">
        <f t="shared" si="113"/>
        <v>Eastbourne Borough Council</v>
      </c>
      <c r="BC289">
        <f t="shared" si="114"/>
        <v>0</v>
      </c>
      <c r="BD289" s="31">
        <f>IFERROR(BC289-VLOOKUP(BB289,Data_2018!$C$2:$V$394,$AE$1+6,FALSE),"")</f>
        <v>0</v>
      </c>
      <c r="BE289" s="43" t="str">
        <f t="shared" si="117"/>
        <v/>
      </c>
      <c r="BL289" s="31" t="str">
        <f t="shared" si="118"/>
        <v>Eastbourne Borough Council</v>
      </c>
      <c r="BM289" s="31">
        <f t="shared" si="119"/>
        <v>0</v>
      </c>
      <c r="BN289" s="31">
        <f t="shared" si="120"/>
        <v>2.8899999999999998E-5</v>
      </c>
      <c r="BO289" s="31">
        <f t="shared" si="121"/>
        <v>-1.8999932999999987</v>
      </c>
      <c r="BP289" s="31" t="str">
        <f t="shared" si="122"/>
        <v>Cheshire Fire Authority</v>
      </c>
      <c r="BQ289" s="31">
        <f t="shared" si="123"/>
        <v>-1.8999999999999986</v>
      </c>
      <c r="BR289" s="31">
        <f t="shared" si="124"/>
        <v>-1.8999999999999986</v>
      </c>
      <c r="BS289" s="31">
        <f t="shared" si="125"/>
        <v>0</v>
      </c>
    </row>
    <row r="290" spans="1:71" ht="14.25" customHeight="1" x14ac:dyDescent="0.25">
      <c r="A290" s="8">
        <f>--((B290+Data_2018!B290)=2)</f>
        <v>1</v>
      </c>
      <c r="B290" s="8">
        <f t="shared" si="115"/>
        <v>1</v>
      </c>
      <c r="C290" t="s">
        <v>548</v>
      </c>
      <c r="D290">
        <v>1</v>
      </c>
      <c r="E290" t="s">
        <v>737</v>
      </c>
      <c r="F290" s="31">
        <f t="shared" si="116"/>
        <v>1</v>
      </c>
      <c r="G290" s="31">
        <v>0</v>
      </c>
      <c r="H290" s="31" t="s">
        <v>34</v>
      </c>
      <c r="I290" s="31">
        <v>19.399999999999999</v>
      </c>
      <c r="J290" s="31">
        <v>26.7</v>
      </c>
      <c r="K290" s="31">
        <v>24.7</v>
      </c>
      <c r="L290" s="31">
        <v>25.8</v>
      </c>
      <c r="M290" s="31">
        <v>7.5</v>
      </c>
      <c r="N290" s="31">
        <v>10.3</v>
      </c>
      <c r="O290" s="31">
        <v>18.5</v>
      </c>
      <c r="P290" s="31">
        <v>81.5</v>
      </c>
      <c r="Q290" s="31">
        <v>15.4</v>
      </c>
      <c r="R290" s="31">
        <v>84.6</v>
      </c>
      <c r="S290" s="31">
        <v>27.8</v>
      </c>
      <c r="T290" s="31">
        <v>72.2</v>
      </c>
      <c r="U290" s="31">
        <v>39.5</v>
      </c>
      <c r="V290" s="31">
        <v>60.5</v>
      </c>
      <c r="W290" t="s">
        <v>549</v>
      </c>
      <c r="Y290" t="s">
        <v>25</v>
      </c>
      <c r="Z290" t="s">
        <v>548</v>
      </c>
      <c r="AA290" t="b">
        <v>0</v>
      </c>
      <c r="AK290">
        <f t="shared" si="104"/>
        <v>26.7</v>
      </c>
      <c r="AL290">
        <f t="shared" si="105"/>
        <v>26.700289999999999</v>
      </c>
      <c r="AM290">
        <f t="shared" si="106"/>
        <v>1.37E-4</v>
      </c>
      <c r="AN290" t="str">
        <f t="shared" si="107"/>
        <v>Greater Manchester County Fire Service</v>
      </c>
      <c r="AO290">
        <f t="shared" si="108"/>
        <v>0</v>
      </c>
      <c r="AQ290">
        <f>SUM($AU$2:AU290)</f>
        <v>284</v>
      </c>
      <c r="AR290" t="str">
        <f t="shared" si="101"/>
        <v>Greater Manchester County Fire Service</v>
      </c>
      <c r="AS290">
        <f t="shared" si="102"/>
        <v>0</v>
      </c>
      <c r="AT290">
        <f t="shared" si="103"/>
        <v>0</v>
      </c>
      <c r="AU290">
        <f t="shared" si="109"/>
        <v>0</v>
      </c>
      <c r="AX290" t="str">
        <f t="shared" si="110"/>
        <v>East Riding of Yorkshire Council</v>
      </c>
      <c r="AY290">
        <f t="shared" si="111"/>
        <v>0</v>
      </c>
      <c r="AZ290">
        <f t="shared" si="112"/>
        <v>0</v>
      </c>
      <c r="BB290" t="str">
        <f t="shared" si="113"/>
        <v>East Riding of Yorkshire Council</v>
      </c>
      <c r="BC290">
        <f t="shared" si="114"/>
        <v>0</v>
      </c>
      <c r="BD290" s="31">
        <f>IFERROR(BC290-VLOOKUP(BB290,Data_2018!$C$2:$V$394,$AE$1+6,FALSE),"")</f>
        <v>-12</v>
      </c>
      <c r="BE290" s="43" t="str">
        <f t="shared" si="117"/>
        <v>i</v>
      </c>
      <c r="BL290" s="31" t="str">
        <f t="shared" si="118"/>
        <v>East Riding of Yorkshire Council</v>
      </c>
      <c r="BM290" s="31">
        <f t="shared" si="119"/>
        <v>-12</v>
      </c>
      <c r="BN290" s="31">
        <f t="shared" si="120"/>
        <v>-11.999971</v>
      </c>
      <c r="BO290" s="31">
        <f t="shared" si="121"/>
        <v>-1.9999691000000004</v>
      </c>
      <c r="BP290" s="31" t="str">
        <f t="shared" si="122"/>
        <v>Bassetlaw District Council</v>
      </c>
      <c r="BQ290" s="31">
        <f t="shared" si="123"/>
        <v>-2.0000000000000004</v>
      </c>
      <c r="BR290" s="31">
        <f t="shared" si="124"/>
        <v>-2.0000000000000004</v>
      </c>
      <c r="BS290" s="31">
        <f t="shared" si="125"/>
        <v>0</v>
      </c>
    </row>
    <row r="291" spans="1:71" ht="14.25" customHeight="1" x14ac:dyDescent="0.25">
      <c r="A291" s="8">
        <f>--((B291+Data_2018!B291)=2)</f>
        <v>1</v>
      </c>
      <c r="B291" s="8">
        <f t="shared" si="115"/>
        <v>1</v>
      </c>
      <c r="C291" t="s">
        <v>550</v>
      </c>
      <c r="D291">
        <v>1</v>
      </c>
      <c r="E291" t="s">
        <v>741</v>
      </c>
      <c r="F291" s="31">
        <f t="shared" si="116"/>
        <v>1</v>
      </c>
      <c r="G291" s="31">
        <v>0</v>
      </c>
      <c r="H291" s="31" t="s">
        <v>34</v>
      </c>
      <c r="I291" s="31">
        <v>10.4</v>
      </c>
      <c r="J291" s="31">
        <v>14.5</v>
      </c>
      <c r="K291" s="31">
        <v>0</v>
      </c>
      <c r="L291" s="31">
        <v>0</v>
      </c>
      <c r="M291" s="31">
        <v>0</v>
      </c>
      <c r="N291" s="31">
        <v>0</v>
      </c>
      <c r="O291" s="31">
        <v>24</v>
      </c>
      <c r="P291" s="31">
        <v>76</v>
      </c>
      <c r="Q291" s="31">
        <v>30</v>
      </c>
      <c r="R291" s="31">
        <v>70</v>
      </c>
      <c r="S291" s="31">
        <v>26.6</v>
      </c>
      <c r="T291" s="31">
        <v>73.400000000000006</v>
      </c>
      <c r="U291" s="31">
        <v>30.6</v>
      </c>
      <c r="V291" s="31">
        <v>69.400000000000006</v>
      </c>
      <c r="W291" t="s">
        <v>551</v>
      </c>
      <c r="Y291" t="s">
        <v>24</v>
      </c>
      <c r="Z291" t="s">
        <v>550</v>
      </c>
      <c r="AA291" t="b">
        <v>0</v>
      </c>
      <c r="AK291">
        <f t="shared" si="104"/>
        <v>14.5</v>
      </c>
      <c r="AL291">
        <f t="shared" si="105"/>
        <v>14.500291000000001</v>
      </c>
      <c r="AM291">
        <f t="shared" si="106"/>
        <v>1.2999999999999999E-4</v>
      </c>
      <c r="AN291" t="str">
        <f t="shared" si="107"/>
        <v>Gedling Borough Council</v>
      </c>
      <c r="AO291">
        <f t="shared" si="108"/>
        <v>0</v>
      </c>
      <c r="AQ291">
        <f>SUM($AU$2:AU291)</f>
        <v>285</v>
      </c>
      <c r="AR291" t="str">
        <f t="shared" si="101"/>
        <v>Gedling Borough Council</v>
      </c>
      <c r="AS291">
        <f t="shared" si="102"/>
        <v>0</v>
      </c>
      <c r="AT291">
        <f t="shared" si="103"/>
        <v>0</v>
      </c>
      <c r="AU291">
        <f t="shared" si="109"/>
        <v>1</v>
      </c>
      <c r="AX291" t="str">
        <f t="shared" si="110"/>
        <v>Ealing Council</v>
      </c>
      <c r="AY291">
        <f t="shared" si="111"/>
        <v>0</v>
      </c>
      <c r="AZ291">
        <f t="shared" si="112"/>
        <v>0</v>
      </c>
      <c r="BB291" t="str">
        <f t="shared" si="113"/>
        <v>Ealing Council</v>
      </c>
      <c r="BC291">
        <f t="shared" si="114"/>
        <v>0</v>
      </c>
      <c r="BD291" s="31">
        <f>IFERROR(BC291-VLOOKUP(BB291,Data_2018!$C$2:$V$394,$AE$1+6,FALSE),"")</f>
        <v>0</v>
      </c>
      <c r="BE291" s="43" t="str">
        <f t="shared" si="117"/>
        <v/>
      </c>
      <c r="BL291" s="31" t="str">
        <f t="shared" si="118"/>
        <v>Ealing Council</v>
      </c>
      <c r="BM291" s="31">
        <f t="shared" si="119"/>
        <v>0</v>
      </c>
      <c r="BN291" s="31">
        <f t="shared" si="120"/>
        <v>2.9099999999999999E-5</v>
      </c>
      <c r="BO291" s="31">
        <f t="shared" si="121"/>
        <v>-1.9999848</v>
      </c>
      <c r="BP291" s="31" t="str">
        <f t="shared" si="122"/>
        <v>Knowsley Metropolitan Borough Council</v>
      </c>
      <c r="BQ291" s="31">
        <f t="shared" si="123"/>
        <v>-2</v>
      </c>
      <c r="BR291" s="31">
        <f t="shared" si="124"/>
        <v>-2</v>
      </c>
      <c r="BS291" s="31">
        <f t="shared" si="125"/>
        <v>0</v>
      </c>
    </row>
    <row r="292" spans="1:71" ht="14.25" customHeight="1" x14ac:dyDescent="0.25">
      <c r="A292" s="8">
        <f>--((B292+Data_2018!B292)=2)</f>
        <v>0</v>
      </c>
      <c r="B292" s="8">
        <f t="shared" si="115"/>
        <v>0</v>
      </c>
      <c r="C292" t="s">
        <v>552</v>
      </c>
      <c r="D292">
        <v>1</v>
      </c>
      <c r="E292" t="s">
        <v>736</v>
      </c>
      <c r="F292" s="31">
        <f t="shared" si="116"/>
        <v>0</v>
      </c>
      <c r="G292" s="31">
        <v>0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t="s">
        <v>553</v>
      </c>
      <c r="Y292" t="s">
        <v>29</v>
      </c>
      <c r="Z292" t="s">
        <v>552</v>
      </c>
      <c r="AA292" t="b">
        <v>0</v>
      </c>
      <c r="AK292">
        <f t="shared" si="104"/>
        <v>0</v>
      </c>
      <c r="AL292">
        <f t="shared" si="105"/>
        <v>2.92E-4</v>
      </c>
      <c r="AM292">
        <f t="shared" si="106"/>
        <v>1.27E-4</v>
      </c>
      <c r="AN292" t="str">
        <f t="shared" si="107"/>
        <v>Forest Heath District Council</v>
      </c>
      <c r="AO292">
        <f t="shared" si="108"/>
        <v>0</v>
      </c>
      <c r="AQ292">
        <f>SUM($AU$2:AU292)</f>
        <v>286</v>
      </c>
      <c r="AR292" t="str">
        <f t="shared" si="101"/>
        <v>Forest Heath District Council</v>
      </c>
      <c r="AS292">
        <f t="shared" si="102"/>
        <v>0</v>
      </c>
      <c r="AT292">
        <f t="shared" si="103"/>
        <v>0</v>
      </c>
      <c r="AU292">
        <f t="shared" si="109"/>
        <v>1</v>
      </c>
      <c r="AX292" t="str">
        <f t="shared" si="110"/>
        <v>Chorley Borough Council</v>
      </c>
      <c r="AY292">
        <f t="shared" si="111"/>
        <v>0</v>
      </c>
      <c r="AZ292">
        <f t="shared" si="112"/>
        <v>0</v>
      </c>
      <c r="BB292" t="str">
        <f t="shared" si="113"/>
        <v>Chorley Borough Council</v>
      </c>
      <c r="BC292">
        <f t="shared" si="114"/>
        <v>0</v>
      </c>
      <c r="BD292" s="31">
        <f>IFERROR(BC292-VLOOKUP(BB292,Data_2018!$C$2:$V$394,$AE$1+6,FALSE),"")</f>
        <v>0</v>
      </c>
      <c r="BE292" s="43" t="str">
        <f t="shared" si="117"/>
        <v/>
      </c>
      <c r="BL292" s="31" t="str">
        <f t="shared" si="118"/>
        <v>Chorley Borough Council</v>
      </c>
      <c r="BM292" s="31">
        <f t="shared" si="119"/>
        <v>0</v>
      </c>
      <c r="BN292" s="31">
        <f t="shared" si="120"/>
        <v>2.9199999999999998E-5</v>
      </c>
      <c r="BO292" s="31">
        <f t="shared" si="121"/>
        <v>-1.9999960000000001</v>
      </c>
      <c r="BP292" s="31" t="str">
        <f t="shared" si="122"/>
        <v>Hampshire County Council</v>
      </c>
      <c r="BQ292" s="31">
        <f t="shared" si="123"/>
        <v>-2</v>
      </c>
      <c r="BR292" s="31">
        <f t="shared" si="124"/>
        <v>-2</v>
      </c>
      <c r="BS292" s="31">
        <f t="shared" si="125"/>
        <v>0</v>
      </c>
    </row>
    <row r="293" spans="1:71" ht="14.25" customHeight="1" x14ac:dyDescent="0.25">
      <c r="A293" s="8">
        <f>--((B293+Data_2018!B293)=2)</f>
        <v>1</v>
      </c>
      <c r="B293" s="8">
        <f t="shared" si="115"/>
        <v>1</v>
      </c>
      <c r="C293" t="s">
        <v>554</v>
      </c>
      <c r="D293">
        <v>1</v>
      </c>
      <c r="E293" t="s">
        <v>736</v>
      </c>
      <c r="F293" s="31">
        <f t="shared" si="116"/>
        <v>1</v>
      </c>
      <c r="G293" s="31">
        <v>0</v>
      </c>
      <c r="H293" s="31" t="s">
        <v>34</v>
      </c>
      <c r="I293" s="31">
        <v>-5.9</v>
      </c>
      <c r="J293" s="31">
        <v>-13.2</v>
      </c>
      <c r="K293" s="31">
        <v>0</v>
      </c>
      <c r="L293" s="31">
        <v>0</v>
      </c>
      <c r="M293" s="31">
        <v>0</v>
      </c>
      <c r="N293" s="31">
        <v>0</v>
      </c>
      <c r="O293" s="31">
        <v>76.900000000000006</v>
      </c>
      <c r="P293" s="31">
        <v>23.1</v>
      </c>
      <c r="Q293" s="31">
        <v>46.2</v>
      </c>
      <c r="R293" s="31">
        <v>53.8</v>
      </c>
      <c r="S293" s="31">
        <v>37.700000000000003</v>
      </c>
      <c r="T293" s="31">
        <v>62.3</v>
      </c>
      <c r="U293" s="31">
        <v>46.2</v>
      </c>
      <c r="V293" s="31">
        <v>53.8</v>
      </c>
      <c r="W293" t="s">
        <v>555</v>
      </c>
      <c r="Y293" t="s">
        <v>23</v>
      </c>
      <c r="Z293" t="s">
        <v>554</v>
      </c>
      <c r="AA293" t="b">
        <v>0</v>
      </c>
      <c r="AK293">
        <f t="shared" si="104"/>
        <v>-13.2</v>
      </c>
      <c r="AL293">
        <f t="shared" si="105"/>
        <v>-13.199707</v>
      </c>
      <c r="AM293">
        <f t="shared" si="106"/>
        <v>1.1999999999999999E-4</v>
      </c>
      <c r="AN293" t="str">
        <f t="shared" si="107"/>
        <v>Erewash Borough Council</v>
      </c>
      <c r="AO293">
        <f t="shared" si="108"/>
        <v>0</v>
      </c>
      <c r="AQ293">
        <f>SUM($AU$2:AU293)</f>
        <v>287</v>
      </c>
      <c r="AR293" t="str">
        <f t="shared" si="101"/>
        <v>Erewash Borough Council</v>
      </c>
      <c r="AS293">
        <f t="shared" si="102"/>
        <v>0</v>
      </c>
      <c r="AT293">
        <f t="shared" si="103"/>
        <v>0</v>
      </c>
      <c r="AU293">
        <f t="shared" si="109"/>
        <v>1</v>
      </c>
      <c r="AX293" t="str">
        <f t="shared" si="110"/>
        <v>Broxtowe Borough Council</v>
      </c>
      <c r="AY293">
        <f t="shared" si="111"/>
        <v>0</v>
      </c>
      <c r="AZ293">
        <f t="shared" si="112"/>
        <v>0</v>
      </c>
      <c r="BB293" t="str">
        <f t="shared" si="113"/>
        <v>Broxtowe Borough Council</v>
      </c>
      <c r="BC293">
        <f t="shared" si="114"/>
        <v>0</v>
      </c>
      <c r="BD293" s="31">
        <f>IFERROR(BC293-VLOOKUP(BB293,Data_2018!$C$2:$V$394,$AE$1+6,FALSE),"")</f>
        <v>0</v>
      </c>
      <c r="BE293" s="43" t="str">
        <f t="shared" si="117"/>
        <v/>
      </c>
      <c r="BL293" s="31" t="str">
        <f t="shared" si="118"/>
        <v>Broxtowe Borough Council</v>
      </c>
      <c r="BM293" s="31">
        <f t="shared" si="119"/>
        <v>0</v>
      </c>
      <c r="BN293" s="31">
        <f t="shared" si="120"/>
        <v>2.9299999999999997E-5</v>
      </c>
      <c r="BO293" s="31">
        <f t="shared" si="121"/>
        <v>-2.0999653000000014</v>
      </c>
      <c r="BP293" s="31" t="str">
        <f t="shared" si="122"/>
        <v>Hambleton District Council</v>
      </c>
      <c r="BQ293" s="31">
        <f t="shared" si="123"/>
        <v>-2.1000000000000014</v>
      </c>
      <c r="BR293" s="31">
        <f t="shared" si="124"/>
        <v>-2.1000000000000014</v>
      </c>
      <c r="BS293" s="31">
        <f t="shared" si="125"/>
        <v>0</v>
      </c>
    </row>
    <row r="294" spans="1:71" ht="14.25" customHeight="1" x14ac:dyDescent="0.25">
      <c r="A294" s="8">
        <f>--((B294+Data_2018!B294)=2)</f>
        <v>1</v>
      </c>
      <c r="B294" s="8">
        <f t="shared" si="115"/>
        <v>1</v>
      </c>
      <c r="C294" t="s">
        <v>556</v>
      </c>
      <c r="D294">
        <v>1</v>
      </c>
      <c r="E294" t="s">
        <v>736</v>
      </c>
      <c r="F294" s="31">
        <f t="shared" si="116"/>
        <v>1</v>
      </c>
      <c r="G294" s="31">
        <v>0</v>
      </c>
      <c r="H294" s="31" t="s">
        <v>34</v>
      </c>
      <c r="I294" s="31">
        <v>6.2</v>
      </c>
      <c r="J294" s="31">
        <v>-11.6</v>
      </c>
      <c r="K294" s="31">
        <v>0</v>
      </c>
      <c r="L294" s="31">
        <v>0</v>
      </c>
      <c r="M294" s="31">
        <v>0</v>
      </c>
      <c r="N294" s="31">
        <v>0</v>
      </c>
      <c r="O294" s="31">
        <v>68</v>
      </c>
      <c r="P294" s="31">
        <v>32</v>
      </c>
      <c r="Q294" s="31">
        <v>37.299999999999997</v>
      </c>
      <c r="R294" s="31">
        <v>62.7</v>
      </c>
      <c r="S294" s="31">
        <v>35.5</v>
      </c>
      <c r="T294" s="31">
        <v>64.5</v>
      </c>
      <c r="U294" s="31">
        <v>56</v>
      </c>
      <c r="V294" s="31">
        <v>44</v>
      </c>
      <c r="Y294" t="s">
        <v>23</v>
      </c>
      <c r="Z294" t="s">
        <v>556</v>
      </c>
      <c r="AA294" t="b">
        <v>0</v>
      </c>
      <c r="AK294">
        <f t="shared" si="104"/>
        <v>-11.6</v>
      </c>
      <c r="AL294">
        <f t="shared" si="105"/>
        <v>-11.599705999999999</v>
      </c>
      <c r="AM294">
        <f t="shared" si="106"/>
        <v>1.1399999999999999E-4</v>
      </c>
      <c r="AN294" t="str">
        <f t="shared" si="107"/>
        <v>Eastbourne Borough Council</v>
      </c>
      <c r="AO294">
        <f t="shared" si="108"/>
        <v>0</v>
      </c>
      <c r="AQ294">
        <f>SUM($AU$2:AU294)</f>
        <v>288</v>
      </c>
      <c r="AR294" t="str">
        <f t="shared" si="101"/>
        <v>Eastbourne Borough Council</v>
      </c>
      <c r="AS294">
        <f t="shared" si="102"/>
        <v>0</v>
      </c>
      <c r="AT294">
        <f t="shared" si="103"/>
        <v>0</v>
      </c>
      <c r="AU294">
        <f t="shared" si="109"/>
        <v>1</v>
      </c>
      <c r="AX294" t="str">
        <f t="shared" si="110"/>
        <v>Avon Fire &amp; Rescue Service</v>
      </c>
      <c r="AY294">
        <f t="shared" si="111"/>
        <v>0</v>
      </c>
      <c r="AZ294">
        <f t="shared" si="112"/>
        <v>0</v>
      </c>
      <c r="BB294" t="str">
        <f t="shared" si="113"/>
        <v>Avon Fire &amp; Rescue Service</v>
      </c>
      <c r="BC294">
        <f t="shared" si="114"/>
        <v>0</v>
      </c>
      <c r="BD294" s="31">
        <f>IFERROR(BC294-VLOOKUP(BB294,Data_2018!$C$2:$V$394,$AE$1+6,FALSE),"")</f>
        <v>0</v>
      </c>
      <c r="BE294" s="43" t="str">
        <f t="shared" si="117"/>
        <v/>
      </c>
      <c r="BL294" s="31" t="str">
        <f t="shared" si="118"/>
        <v>Avon Fire &amp; Rescue Service</v>
      </c>
      <c r="BM294" s="31">
        <f t="shared" si="119"/>
        <v>0</v>
      </c>
      <c r="BN294" s="31">
        <f t="shared" si="120"/>
        <v>2.94E-5</v>
      </c>
      <c r="BO294" s="31">
        <f t="shared" si="121"/>
        <v>-2.0999745999999999</v>
      </c>
      <c r="BP294" s="31" t="str">
        <f t="shared" si="122"/>
        <v>Bromsgrove District Council</v>
      </c>
      <c r="BQ294" s="31">
        <f t="shared" si="123"/>
        <v>-2.1</v>
      </c>
      <c r="BR294" s="31">
        <f t="shared" si="124"/>
        <v>-2.1</v>
      </c>
      <c r="BS294" s="31">
        <f t="shared" si="125"/>
        <v>0</v>
      </c>
    </row>
    <row r="295" spans="1:71" s="3" customFormat="1" ht="14.25" customHeight="1" x14ac:dyDescent="0.25">
      <c r="A295" s="8">
        <f>--((B295+Data_2018!B295)=2)</f>
        <v>1</v>
      </c>
      <c r="B295" s="8">
        <f t="shared" si="115"/>
        <v>1</v>
      </c>
      <c r="C295" t="s">
        <v>557</v>
      </c>
      <c r="D295">
        <v>1</v>
      </c>
      <c r="E295" t="s">
        <v>738</v>
      </c>
      <c r="F295" s="31">
        <f t="shared" si="116"/>
        <v>1</v>
      </c>
      <c r="G295" s="31">
        <v>0</v>
      </c>
      <c r="H295" s="31" t="s">
        <v>34</v>
      </c>
      <c r="I295" s="31">
        <v>11.7</v>
      </c>
      <c r="J295" s="31">
        <v>14.6</v>
      </c>
      <c r="K295" s="31">
        <v>0</v>
      </c>
      <c r="L295" s="31">
        <v>0</v>
      </c>
      <c r="M295" s="31">
        <v>0</v>
      </c>
      <c r="N295" s="31">
        <v>0</v>
      </c>
      <c r="O295" s="31">
        <v>22.1</v>
      </c>
      <c r="P295" s="31">
        <v>77.900000000000006</v>
      </c>
      <c r="Q295" s="31">
        <v>29.6</v>
      </c>
      <c r="R295" s="31">
        <v>70.400000000000006</v>
      </c>
      <c r="S295" s="31">
        <v>30.7</v>
      </c>
      <c r="T295" s="31">
        <v>69.3</v>
      </c>
      <c r="U295" s="31">
        <v>42.2</v>
      </c>
      <c r="V295" s="31">
        <v>57.8</v>
      </c>
      <c r="W295" t="s">
        <v>558</v>
      </c>
      <c r="X295"/>
      <c r="Y295" t="s">
        <v>26</v>
      </c>
      <c r="Z295" t="s">
        <v>557</v>
      </c>
      <c r="AA295" t="b">
        <v>0</v>
      </c>
      <c r="AH295"/>
      <c r="AK295">
        <f t="shared" si="104"/>
        <v>14.6</v>
      </c>
      <c r="AL295">
        <f t="shared" si="105"/>
        <v>14.600294999999999</v>
      </c>
      <c r="AM295">
        <f t="shared" si="106"/>
        <v>1.0999999999999999E-4</v>
      </c>
      <c r="AN295" t="str">
        <f t="shared" si="107"/>
        <v>East Riding of Yorkshire Council</v>
      </c>
      <c r="AO295">
        <f t="shared" si="108"/>
        <v>0</v>
      </c>
      <c r="AQ295">
        <f>SUM($AU$2:AU295)</f>
        <v>289</v>
      </c>
      <c r="AR295" t="str">
        <f t="shared" si="101"/>
        <v>East Riding of Yorkshire Council</v>
      </c>
      <c r="AS295">
        <f t="shared" si="102"/>
        <v>0</v>
      </c>
      <c r="AT295">
        <f t="shared" si="103"/>
        <v>0</v>
      </c>
      <c r="AU295">
        <f t="shared" si="109"/>
        <v>1</v>
      </c>
      <c r="AX295" t="str">
        <f t="shared" si="110"/>
        <v>Ashfield District Council</v>
      </c>
      <c r="AY295">
        <f t="shared" si="111"/>
        <v>0</v>
      </c>
      <c r="AZ295">
        <f t="shared" si="112"/>
        <v>0</v>
      </c>
      <c r="BB295" t="str">
        <f t="shared" si="113"/>
        <v>Ashfield District Council</v>
      </c>
      <c r="BC295">
        <f t="shared" si="114"/>
        <v>0</v>
      </c>
      <c r="BD295" s="31">
        <f>IFERROR(BC295-VLOOKUP(BB295,Data_2018!$C$2:$V$394,$AE$1+6,FALSE),"")</f>
        <v>0</v>
      </c>
      <c r="BE295" s="43" t="str">
        <f t="shared" si="117"/>
        <v/>
      </c>
      <c r="BL295" s="31" t="str">
        <f t="shared" si="118"/>
        <v>Ashfield District Council</v>
      </c>
      <c r="BM295" s="31">
        <f t="shared" si="119"/>
        <v>0</v>
      </c>
      <c r="BN295" s="31">
        <f t="shared" si="120"/>
        <v>2.9499999999999999E-5</v>
      </c>
      <c r="BO295" s="31">
        <f t="shared" si="121"/>
        <v>-2.0999793999999996</v>
      </c>
      <c r="BP295" s="31" t="str">
        <f t="shared" si="122"/>
        <v>London Borough Of Hounslow</v>
      </c>
      <c r="BQ295" s="31">
        <f t="shared" si="123"/>
        <v>-2.0999999999999996</v>
      </c>
      <c r="BR295" s="31">
        <f t="shared" si="124"/>
        <v>-2.0999999999999996</v>
      </c>
      <c r="BS295" s="31">
        <f t="shared" si="125"/>
        <v>0</v>
      </c>
    </row>
    <row r="296" spans="1:71" ht="14.25" customHeight="1" x14ac:dyDescent="0.25">
      <c r="A296" s="8">
        <f>--((B296+Data_2018!B296)=2)</f>
        <v>1</v>
      </c>
      <c r="B296" s="8">
        <f t="shared" si="115"/>
        <v>1</v>
      </c>
      <c r="C296" t="s">
        <v>559</v>
      </c>
      <c r="D296">
        <v>1</v>
      </c>
      <c r="E296" t="s">
        <v>736</v>
      </c>
      <c r="F296" s="31">
        <f t="shared" si="116"/>
        <v>1</v>
      </c>
      <c r="G296" s="31">
        <v>0</v>
      </c>
      <c r="H296" s="31" t="s">
        <v>34</v>
      </c>
      <c r="I296" s="31">
        <v>-11</v>
      </c>
      <c r="J296" s="31">
        <v>-17</v>
      </c>
      <c r="K296" s="31">
        <v>74.3</v>
      </c>
      <c r="L296" s="31">
        <v>62.8</v>
      </c>
      <c r="M296" s="31">
        <v>3</v>
      </c>
      <c r="N296" s="31">
        <v>3</v>
      </c>
      <c r="O296" s="31">
        <v>83</v>
      </c>
      <c r="P296" s="31">
        <v>17</v>
      </c>
      <c r="Q296" s="31">
        <v>61</v>
      </c>
      <c r="R296" s="31">
        <v>39</v>
      </c>
      <c r="S296" s="31">
        <v>46</v>
      </c>
      <c r="T296" s="31">
        <v>54</v>
      </c>
      <c r="U296" s="31">
        <v>50</v>
      </c>
      <c r="V296" s="31">
        <v>50</v>
      </c>
      <c r="Y296" t="s">
        <v>23</v>
      </c>
      <c r="Z296" t="s">
        <v>559</v>
      </c>
      <c r="AA296" t="b">
        <v>0</v>
      </c>
      <c r="AK296">
        <f t="shared" si="104"/>
        <v>-17</v>
      </c>
      <c r="AL296">
        <f t="shared" si="105"/>
        <v>-16.999704000000001</v>
      </c>
      <c r="AM296">
        <f t="shared" si="106"/>
        <v>1.0499999999999999E-4</v>
      </c>
      <c r="AN296" t="str">
        <f t="shared" si="107"/>
        <v>Ealing Council</v>
      </c>
      <c r="AO296">
        <f t="shared" si="108"/>
        <v>0</v>
      </c>
      <c r="AQ296">
        <f>SUM($AU$2:AU296)</f>
        <v>290</v>
      </c>
      <c r="AR296" t="str">
        <f t="shared" si="101"/>
        <v>Ealing Council</v>
      </c>
      <c r="AS296">
        <f t="shared" si="102"/>
        <v>0</v>
      </c>
      <c r="AT296">
        <f t="shared" si="103"/>
        <v>0</v>
      </c>
      <c r="AU296">
        <f t="shared" si="109"/>
        <v>1</v>
      </c>
      <c r="AX296" t="str">
        <f t="shared" si="110"/>
        <v>Rushcliffe Borough Council</v>
      </c>
      <c r="AY296">
        <f t="shared" si="111"/>
        <v>-0.1</v>
      </c>
      <c r="AZ296">
        <f t="shared" si="112"/>
        <v>0</v>
      </c>
      <c r="BB296" t="str">
        <f t="shared" si="113"/>
        <v>Rushcliffe Borough Council</v>
      </c>
      <c r="BC296">
        <f t="shared" si="114"/>
        <v>-0.1</v>
      </c>
      <c r="BD296" s="31">
        <f>IFERROR(BC296-VLOOKUP(BB296,Data_2018!$C$2:$V$394,$AE$1+6,FALSE),"")</f>
        <v>1.2</v>
      </c>
      <c r="BE296" s="43" t="str">
        <f t="shared" si="117"/>
        <v>h</v>
      </c>
      <c r="BL296" s="31" t="str">
        <f t="shared" si="118"/>
        <v>Rushcliffe Borough Council</v>
      </c>
      <c r="BM296" s="31">
        <f t="shared" si="119"/>
        <v>-1.2</v>
      </c>
      <c r="BN296" s="31">
        <f t="shared" si="120"/>
        <v>-1.1999704</v>
      </c>
      <c r="BO296" s="31">
        <f t="shared" si="121"/>
        <v>-2.0999874999999997</v>
      </c>
      <c r="BP296" s="31" t="str">
        <f t="shared" si="122"/>
        <v>Waverley Borough Council</v>
      </c>
      <c r="BQ296" s="31">
        <f t="shared" si="123"/>
        <v>-2.0999999999999996</v>
      </c>
      <c r="BR296" s="31">
        <f t="shared" si="124"/>
        <v>-2.0999999999999996</v>
      </c>
      <c r="BS296" s="31">
        <f t="shared" si="125"/>
        <v>0</v>
      </c>
    </row>
    <row r="297" spans="1:71" ht="14.25" customHeight="1" x14ac:dyDescent="0.25">
      <c r="A297" s="8">
        <f>--((B297+Data_2018!B297)=2)</f>
        <v>0</v>
      </c>
      <c r="B297" s="8">
        <f t="shared" si="115"/>
        <v>0</v>
      </c>
      <c r="C297" t="s">
        <v>560</v>
      </c>
      <c r="D297">
        <v>1</v>
      </c>
      <c r="E297" t="s">
        <v>736</v>
      </c>
      <c r="F297" s="31">
        <f t="shared" si="116"/>
        <v>0</v>
      </c>
      <c r="G297" s="31">
        <v>0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t="s">
        <v>561</v>
      </c>
      <c r="Y297" t="s">
        <v>29</v>
      </c>
      <c r="Z297" t="s">
        <v>560</v>
      </c>
      <c r="AA297" t="b">
        <v>0</v>
      </c>
      <c r="AK297">
        <f t="shared" si="104"/>
        <v>0</v>
      </c>
      <c r="AL297">
        <f t="shared" si="105"/>
        <v>2.9700000000000001E-4</v>
      </c>
      <c r="AM297">
        <f t="shared" si="106"/>
        <v>7.7999999999999999E-5</v>
      </c>
      <c r="AN297" t="str">
        <f t="shared" si="107"/>
        <v>Cotswold District Council</v>
      </c>
      <c r="AO297">
        <f t="shared" si="108"/>
        <v>0</v>
      </c>
      <c r="AQ297">
        <f>SUM($AU$2:AU297)</f>
        <v>290</v>
      </c>
      <c r="AR297" t="str">
        <f t="shared" si="101"/>
        <v>Cotswold District Council</v>
      </c>
      <c r="AS297">
        <f t="shared" si="102"/>
        <v>0</v>
      </c>
      <c r="AT297">
        <f t="shared" si="103"/>
        <v>0</v>
      </c>
      <c r="AU297">
        <f t="shared" si="109"/>
        <v>0</v>
      </c>
      <c r="AX297" t="str">
        <f t="shared" si="110"/>
        <v>Calderdale Metropolitan Borough Council</v>
      </c>
      <c r="AY297">
        <f t="shared" si="111"/>
        <v>-0.1</v>
      </c>
      <c r="AZ297">
        <f t="shared" si="112"/>
        <v>0</v>
      </c>
      <c r="BB297" t="str">
        <f t="shared" si="113"/>
        <v>Calderdale Metropolitan Borough Council</v>
      </c>
      <c r="BC297">
        <f t="shared" si="114"/>
        <v>-0.1</v>
      </c>
      <c r="BD297" s="31">
        <f>IFERROR(BC297-VLOOKUP(BB297,Data_2018!$C$2:$V$394,$AE$1+6,FALSE),"")</f>
        <v>4.9000000000000004</v>
      </c>
      <c r="BE297" s="43" t="str">
        <f t="shared" si="117"/>
        <v>h</v>
      </c>
      <c r="BL297" s="31" t="str">
        <f t="shared" si="118"/>
        <v>Calderdale Metropolitan Borough Council</v>
      </c>
      <c r="BM297" s="31">
        <f t="shared" si="119"/>
        <v>-4.9000000000000004</v>
      </c>
      <c r="BN297" s="31">
        <f t="shared" si="120"/>
        <v>-4.8999703000000006</v>
      </c>
      <c r="BO297" s="31">
        <f t="shared" si="121"/>
        <v>-2.0999908000000014</v>
      </c>
      <c r="BP297" s="31" t="str">
        <f t="shared" si="122"/>
        <v>Kirklees Council</v>
      </c>
      <c r="BQ297" s="31">
        <f t="shared" si="123"/>
        <v>-2.1000000000000014</v>
      </c>
      <c r="BR297" s="31">
        <f t="shared" si="124"/>
        <v>-2.1000000000000014</v>
      </c>
      <c r="BS297" s="31">
        <f t="shared" si="125"/>
        <v>0</v>
      </c>
    </row>
    <row r="298" spans="1:71" ht="14.25" customHeight="1" x14ac:dyDescent="0.25">
      <c r="A298" s="8">
        <f>--((B298+Data_2018!B298)=2)</f>
        <v>1</v>
      </c>
      <c r="B298" s="8">
        <f t="shared" si="115"/>
        <v>1</v>
      </c>
      <c r="C298" t="s">
        <v>562</v>
      </c>
      <c r="D298">
        <v>1</v>
      </c>
      <c r="E298" t="s">
        <v>736</v>
      </c>
      <c r="F298" s="31">
        <f t="shared" si="116"/>
        <v>1</v>
      </c>
      <c r="G298" s="31">
        <v>0</v>
      </c>
      <c r="H298" s="31" t="s">
        <v>34</v>
      </c>
      <c r="I298" s="31">
        <v>6.2</v>
      </c>
      <c r="J298" s="31">
        <v>11.7</v>
      </c>
      <c r="K298" s="31">
        <v>0</v>
      </c>
      <c r="L298" s="31">
        <v>0</v>
      </c>
      <c r="M298" s="31">
        <v>0</v>
      </c>
      <c r="N298" s="31">
        <v>0</v>
      </c>
      <c r="O298" s="31">
        <v>30.8</v>
      </c>
      <c r="P298" s="31">
        <v>69.2</v>
      </c>
      <c r="Q298" s="31">
        <v>57.2</v>
      </c>
      <c r="R298" s="31">
        <v>42.8</v>
      </c>
      <c r="S298" s="31">
        <v>68.400000000000006</v>
      </c>
      <c r="T298" s="31">
        <v>31.6</v>
      </c>
      <c r="U298" s="31">
        <v>54.2</v>
      </c>
      <c r="V298" s="31">
        <v>45.8</v>
      </c>
      <c r="W298" t="s">
        <v>563</v>
      </c>
      <c r="Y298" t="s">
        <v>22</v>
      </c>
      <c r="Z298" t="s">
        <v>562</v>
      </c>
      <c r="AA298" t="b">
        <v>0</v>
      </c>
      <c r="AK298">
        <f t="shared" si="104"/>
        <v>11.7</v>
      </c>
      <c r="AL298">
        <f t="shared" si="105"/>
        <v>11.700298</v>
      </c>
      <c r="AM298">
        <f t="shared" si="106"/>
        <v>6.5999999999999992E-5</v>
      </c>
      <c r="AN298" t="str">
        <f t="shared" si="107"/>
        <v>Chorley Borough Council</v>
      </c>
      <c r="AO298">
        <f t="shared" si="108"/>
        <v>0</v>
      </c>
      <c r="AQ298">
        <f>SUM($AU$2:AU298)</f>
        <v>291</v>
      </c>
      <c r="AR298" t="str">
        <f t="shared" si="101"/>
        <v>Chorley Borough Council</v>
      </c>
      <c r="AS298">
        <f t="shared" si="102"/>
        <v>0</v>
      </c>
      <c r="AT298">
        <f t="shared" si="103"/>
        <v>0</v>
      </c>
      <c r="AU298">
        <f t="shared" si="109"/>
        <v>1</v>
      </c>
      <c r="AX298" t="str">
        <f t="shared" si="110"/>
        <v>Norwich City Council</v>
      </c>
      <c r="AY298">
        <f t="shared" si="111"/>
        <v>-0.2</v>
      </c>
      <c r="AZ298">
        <f t="shared" si="112"/>
        <v>0</v>
      </c>
      <c r="BB298" t="str">
        <f t="shared" si="113"/>
        <v>Norwich City Council</v>
      </c>
      <c r="BC298">
        <f t="shared" si="114"/>
        <v>-0.2</v>
      </c>
      <c r="BD298" s="31">
        <f>IFERROR(BC298-VLOOKUP(BB298,Data_2018!$C$2:$V$394,$AE$1+6,FALSE),"")</f>
        <v>-0.2</v>
      </c>
      <c r="BE298" s="43" t="str">
        <f t="shared" si="117"/>
        <v>i</v>
      </c>
      <c r="BL298" s="31" t="str">
        <f t="shared" si="118"/>
        <v>Norwich City Council</v>
      </c>
      <c r="BM298" s="31">
        <f t="shared" si="119"/>
        <v>0.2</v>
      </c>
      <c r="BN298" s="31">
        <f t="shared" si="120"/>
        <v>0.20002980000000001</v>
      </c>
      <c r="BO298" s="31">
        <f t="shared" si="121"/>
        <v>-2.1999766000000003</v>
      </c>
      <c r="BP298" s="31" t="str">
        <f t="shared" si="122"/>
        <v>London Borough Of Richmond Upon Thames Council</v>
      </c>
      <c r="BQ298" s="31">
        <f t="shared" si="123"/>
        <v>-2.2000000000000002</v>
      </c>
      <c r="BR298" s="31">
        <f t="shared" si="124"/>
        <v>-2.2000000000000002</v>
      </c>
      <c r="BS298" s="31">
        <f t="shared" si="125"/>
        <v>0</v>
      </c>
    </row>
    <row r="299" spans="1:71" ht="14.25" customHeight="1" x14ac:dyDescent="0.25">
      <c r="A299" s="8">
        <f>--((B299+Data_2018!B299)=2)</f>
        <v>1</v>
      </c>
      <c r="B299" s="8">
        <f t="shared" si="115"/>
        <v>1</v>
      </c>
      <c r="C299" t="s">
        <v>564</v>
      </c>
      <c r="D299">
        <v>1</v>
      </c>
      <c r="E299" t="s">
        <v>736</v>
      </c>
      <c r="F299" s="31">
        <f t="shared" si="116"/>
        <v>1</v>
      </c>
      <c r="G299" s="31">
        <v>0</v>
      </c>
      <c r="H299" s="31" t="s">
        <v>34</v>
      </c>
      <c r="I299" s="31">
        <v>-3.8</v>
      </c>
      <c r="J299" s="31">
        <v>-25.4</v>
      </c>
      <c r="K299" s="31">
        <v>0</v>
      </c>
      <c r="L299" s="31">
        <v>0</v>
      </c>
      <c r="M299" s="31">
        <v>0</v>
      </c>
      <c r="N299" s="31">
        <v>0</v>
      </c>
      <c r="O299" s="31">
        <v>75.5</v>
      </c>
      <c r="P299" s="31">
        <v>24.5</v>
      </c>
      <c r="Q299" s="31">
        <v>48.6</v>
      </c>
      <c r="R299" s="31">
        <v>51.4</v>
      </c>
      <c r="S299" s="31">
        <v>42.1</v>
      </c>
      <c r="T299" s="31">
        <v>57.9</v>
      </c>
      <c r="U299" s="31">
        <v>59.4</v>
      </c>
      <c r="V299" s="31">
        <v>40.6</v>
      </c>
      <c r="W299" t="s">
        <v>565</v>
      </c>
      <c r="Y299" t="s">
        <v>23</v>
      </c>
      <c r="Z299" t="s">
        <v>564</v>
      </c>
      <c r="AA299" t="b">
        <v>0</v>
      </c>
      <c r="AK299">
        <f t="shared" si="104"/>
        <v>-25.4</v>
      </c>
      <c r="AL299">
        <f t="shared" si="105"/>
        <v>-25.399701</v>
      </c>
      <c r="AM299">
        <f t="shared" si="106"/>
        <v>6.4999999999999994E-5</v>
      </c>
      <c r="AN299" t="str">
        <f t="shared" si="107"/>
        <v>Chiltern District Council</v>
      </c>
      <c r="AO299">
        <f t="shared" si="108"/>
        <v>0</v>
      </c>
      <c r="AQ299">
        <f>SUM($AU$2:AU299)</f>
        <v>291</v>
      </c>
      <c r="AR299" t="str">
        <f t="shared" si="101"/>
        <v>Chiltern District Council</v>
      </c>
      <c r="AS299">
        <f t="shared" si="102"/>
        <v>0</v>
      </c>
      <c r="AT299">
        <f t="shared" si="103"/>
        <v>0</v>
      </c>
      <c r="AU299">
        <f t="shared" si="109"/>
        <v>0</v>
      </c>
      <c r="AX299" t="str">
        <f t="shared" si="110"/>
        <v>North Kesteven District Council</v>
      </c>
      <c r="AY299">
        <f t="shared" si="111"/>
        <v>-0.4</v>
      </c>
      <c r="AZ299">
        <f t="shared" si="112"/>
        <v>0</v>
      </c>
      <c r="BB299" t="str">
        <f t="shared" si="113"/>
        <v>North Kesteven District Council</v>
      </c>
      <c r="BC299">
        <f t="shared" si="114"/>
        <v>-0.4</v>
      </c>
      <c r="BD299" s="31">
        <f>IFERROR(BC299-VLOOKUP(BB299,Data_2018!$C$2:$V$394,$AE$1+6,FALSE),"")</f>
        <v>-4.7</v>
      </c>
      <c r="BE299" s="43" t="str">
        <f t="shared" si="117"/>
        <v>i</v>
      </c>
      <c r="BL299" s="31" t="str">
        <f t="shared" si="118"/>
        <v>North Kesteven District Council</v>
      </c>
      <c r="BM299" s="31">
        <f t="shared" si="119"/>
        <v>4.7</v>
      </c>
      <c r="BN299" s="31">
        <f t="shared" si="120"/>
        <v>4.7000299000000005</v>
      </c>
      <c r="BO299" s="31">
        <f t="shared" si="121"/>
        <v>-2.1999767000000001</v>
      </c>
      <c r="BP299" s="31" t="str">
        <f t="shared" si="122"/>
        <v>Wandsworth Borough Council</v>
      </c>
      <c r="BQ299" s="31">
        <f t="shared" si="123"/>
        <v>-2.2000000000000002</v>
      </c>
      <c r="BR299" s="31">
        <f t="shared" si="124"/>
        <v>-2.2000000000000002</v>
      </c>
      <c r="BS299" s="31">
        <f t="shared" si="125"/>
        <v>0</v>
      </c>
    </row>
    <row r="300" spans="1:71" ht="14.25" customHeight="1" x14ac:dyDescent="0.25">
      <c r="A300" s="8">
        <f>--((B300+Data_2018!B300)=2)</f>
        <v>1</v>
      </c>
      <c r="B300" s="8">
        <f t="shared" si="115"/>
        <v>1</v>
      </c>
      <c r="C300" t="s">
        <v>566</v>
      </c>
      <c r="D300">
        <v>1</v>
      </c>
      <c r="E300" t="s">
        <v>736</v>
      </c>
      <c r="F300" s="31">
        <f t="shared" si="116"/>
        <v>1</v>
      </c>
      <c r="G300" s="31">
        <v>0</v>
      </c>
      <c r="H300" s="31" t="s">
        <v>34</v>
      </c>
      <c r="I300" s="31">
        <v>-4.3</v>
      </c>
      <c r="J300" s="31">
        <v>-13.6</v>
      </c>
      <c r="K300" s="31">
        <v>21.4</v>
      </c>
      <c r="L300" s="31">
        <v>0</v>
      </c>
      <c r="M300" s="31">
        <v>4.3</v>
      </c>
      <c r="N300" s="31">
        <v>6.8</v>
      </c>
      <c r="O300" s="31">
        <v>60.5</v>
      </c>
      <c r="P300" s="31">
        <v>39.5</v>
      </c>
      <c r="Q300" s="31">
        <v>55.6</v>
      </c>
      <c r="R300" s="31">
        <v>44.4</v>
      </c>
      <c r="S300" s="31">
        <v>37.9</v>
      </c>
      <c r="T300" s="31">
        <v>62.1</v>
      </c>
      <c r="U300" s="31">
        <v>54.8</v>
      </c>
      <c r="V300" s="31">
        <v>45.2</v>
      </c>
      <c r="W300" t="s">
        <v>567</v>
      </c>
      <c r="Y300" t="s">
        <v>22</v>
      </c>
      <c r="Z300" t="s">
        <v>566</v>
      </c>
      <c r="AA300" t="b">
        <v>0</v>
      </c>
      <c r="AK300">
        <f t="shared" si="104"/>
        <v>-13.6</v>
      </c>
      <c r="AL300">
        <f t="shared" si="105"/>
        <v>-13.5997</v>
      </c>
      <c r="AM300">
        <f t="shared" si="106"/>
        <v>5.8E-5</v>
      </c>
      <c r="AN300" t="str">
        <f t="shared" si="107"/>
        <v>Cheltenham Borough Council</v>
      </c>
      <c r="AO300">
        <f t="shared" si="108"/>
        <v>0</v>
      </c>
      <c r="AQ300">
        <f>SUM($AU$2:AU300)</f>
        <v>291</v>
      </c>
      <c r="AR300" t="str">
        <f t="shared" si="101"/>
        <v>Cheltenham Borough Council</v>
      </c>
      <c r="AS300">
        <f t="shared" si="102"/>
        <v>0</v>
      </c>
      <c r="AT300">
        <f t="shared" si="103"/>
        <v>0</v>
      </c>
      <c r="AU300">
        <f t="shared" si="109"/>
        <v>0</v>
      </c>
      <c r="AX300" t="str">
        <f t="shared" si="110"/>
        <v>Bath and North East Somerset Council</v>
      </c>
      <c r="AY300">
        <f t="shared" si="111"/>
        <v>-0.5</v>
      </c>
      <c r="AZ300">
        <f t="shared" si="112"/>
        <v>0</v>
      </c>
      <c r="BB300" t="str">
        <f t="shared" si="113"/>
        <v>Bath and North East Somerset Council</v>
      </c>
      <c r="BC300">
        <f t="shared" si="114"/>
        <v>-0.5</v>
      </c>
      <c r="BD300" s="31">
        <f>IFERROR(BC300-VLOOKUP(BB300,Data_2018!$C$2:$V$394,$AE$1+6,FALSE),"")</f>
        <v>9.9999999999999978E-2</v>
      </c>
      <c r="BE300" s="43" t="str">
        <f t="shared" si="117"/>
        <v>h</v>
      </c>
      <c r="BL300" s="31" t="str">
        <f t="shared" si="118"/>
        <v>Bath and North East Somerset Council</v>
      </c>
      <c r="BM300" s="31">
        <f t="shared" si="119"/>
        <v>-9.9999999999999978E-2</v>
      </c>
      <c r="BN300" s="31">
        <f t="shared" si="120"/>
        <v>-9.9969999999999976E-2</v>
      </c>
      <c r="BO300" s="31">
        <f t="shared" si="121"/>
        <v>-2.1999810000000002</v>
      </c>
      <c r="BP300" s="31" t="str">
        <f t="shared" si="122"/>
        <v>Harlow District Council</v>
      </c>
      <c r="BQ300" s="31">
        <f t="shared" si="123"/>
        <v>-2.2000000000000002</v>
      </c>
      <c r="BR300" s="31">
        <f t="shared" si="124"/>
        <v>-2.2000000000000002</v>
      </c>
      <c r="BS300" s="31">
        <f t="shared" si="125"/>
        <v>0</v>
      </c>
    </row>
    <row r="301" spans="1:71" ht="14.25" customHeight="1" x14ac:dyDescent="0.25">
      <c r="A301" s="8">
        <f>--((B301+Data_2018!B301)=2)</f>
        <v>1</v>
      </c>
      <c r="B301" s="8">
        <f t="shared" si="115"/>
        <v>1</v>
      </c>
      <c r="C301" t="s">
        <v>568</v>
      </c>
      <c r="D301">
        <v>1</v>
      </c>
      <c r="E301" t="s">
        <v>736</v>
      </c>
      <c r="F301" s="31">
        <f t="shared" si="116"/>
        <v>1</v>
      </c>
      <c r="G301" s="31">
        <v>0</v>
      </c>
      <c r="H301" s="31" t="s">
        <v>34</v>
      </c>
      <c r="I301" s="31">
        <v>12</v>
      </c>
      <c r="J301" s="31">
        <v>1</v>
      </c>
      <c r="K301" s="31">
        <v>0</v>
      </c>
      <c r="L301" s="31">
        <v>0</v>
      </c>
      <c r="M301" s="31">
        <v>0</v>
      </c>
      <c r="N301" s="31">
        <v>0</v>
      </c>
      <c r="O301" s="31">
        <v>34</v>
      </c>
      <c r="P301" s="31">
        <v>66</v>
      </c>
      <c r="Q301" s="31">
        <v>35</v>
      </c>
      <c r="R301" s="31">
        <v>65</v>
      </c>
      <c r="S301" s="31">
        <v>32</v>
      </c>
      <c r="T301" s="31">
        <v>68</v>
      </c>
      <c r="U301" s="31">
        <v>46</v>
      </c>
      <c r="V301" s="31">
        <v>54</v>
      </c>
      <c r="W301" t="s">
        <v>569</v>
      </c>
      <c r="Y301" t="s">
        <v>23</v>
      </c>
      <c r="Z301" t="s">
        <v>568</v>
      </c>
      <c r="AA301" t="b">
        <v>0</v>
      </c>
      <c r="AK301">
        <f t="shared" si="104"/>
        <v>1</v>
      </c>
      <c r="AL301">
        <f t="shared" si="105"/>
        <v>1.0003010000000001</v>
      </c>
      <c r="AM301">
        <f t="shared" si="106"/>
        <v>4.1E-5</v>
      </c>
      <c r="AN301" t="str">
        <f t="shared" si="107"/>
        <v>Broxtowe Borough Council</v>
      </c>
      <c r="AO301">
        <f t="shared" si="108"/>
        <v>0</v>
      </c>
      <c r="AQ301">
        <f>SUM($AU$2:AU301)</f>
        <v>292</v>
      </c>
      <c r="AR301" t="str">
        <f t="shared" si="101"/>
        <v>Broxtowe Borough Council</v>
      </c>
      <c r="AS301">
        <f t="shared" si="102"/>
        <v>0</v>
      </c>
      <c r="AT301">
        <f t="shared" si="103"/>
        <v>0</v>
      </c>
      <c r="AU301">
        <f t="shared" si="109"/>
        <v>1</v>
      </c>
      <c r="AX301" t="str">
        <f t="shared" si="110"/>
        <v>North Lincolnshire Council</v>
      </c>
      <c r="AY301">
        <f t="shared" si="111"/>
        <v>-1.1000000000000001</v>
      </c>
      <c r="AZ301">
        <f t="shared" si="112"/>
        <v>0</v>
      </c>
      <c r="BB301" t="str">
        <f t="shared" si="113"/>
        <v>North Lincolnshire Council</v>
      </c>
      <c r="BC301">
        <f t="shared" si="114"/>
        <v>-1.1000000000000001</v>
      </c>
      <c r="BD301" s="31">
        <f>IFERROR(BC301-VLOOKUP(BB301,Data_2018!$C$2:$V$394,$AE$1+6,FALSE),"")</f>
        <v>-1.2000000000000002</v>
      </c>
      <c r="BE301" s="43" t="str">
        <f t="shared" si="117"/>
        <v>i</v>
      </c>
      <c r="BL301" s="31" t="str">
        <f t="shared" si="118"/>
        <v>North Lincolnshire Council</v>
      </c>
      <c r="BM301" s="31">
        <f t="shared" si="119"/>
        <v>1.2000000000000002</v>
      </c>
      <c r="BN301" s="31">
        <f t="shared" si="120"/>
        <v>1.2000301000000002</v>
      </c>
      <c r="BO301" s="31">
        <f t="shared" si="121"/>
        <v>-2.1999895999999994</v>
      </c>
      <c r="BP301" s="31" t="str">
        <f t="shared" si="122"/>
        <v>Portsmouth City Council</v>
      </c>
      <c r="BQ301" s="31">
        <f t="shared" si="123"/>
        <v>-2.1999999999999993</v>
      </c>
      <c r="BR301" s="31">
        <f t="shared" si="124"/>
        <v>-2.1999999999999993</v>
      </c>
      <c r="BS301" s="31">
        <f t="shared" si="125"/>
        <v>0</v>
      </c>
    </row>
    <row r="302" spans="1:71" ht="14.25" customHeight="1" x14ac:dyDescent="0.25">
      <c r="A302" s="8">
        <f>--((B302+Data_2018!B302)=2)</f>
        <v>1</v>
      </c>
      <c r="B302" s="8">
        <f t="shared" si="115"/>
        <v>1</v>
      </c>
      <c r="C302" t="s">
        <v>570</v>
      </c>
      <c r="D302">
        <v>1</v>
      </c>
      <c r="E302" t="s">
        <v>736</v>
      </c>
      <c r="F302" s="31">
        <f t="shared" si="116"/>
        <v>1</v>
      </c>
      <c r="G302" s="31">
        <v>0</v>
      </c>
      <c r="H302" s="31" t="s">
        <v>34</v>
      </c>
      <c r="I302" s="31">
        <v>3.9</v>
      </c>
      <c r="J302" s="31">
        <v>0.4</v>
      </c>
      <c r="K302" s="31">
        <v>0</v>
      </c>
      <c r="L302" s="31">
        <v>0</v>
      </c>
      <c r="M302" s="31">
        <v>0</v>
      </c>
      <c r="N302" s="31">
        <v>0</v>
      </c>
      <c r="O302" s="31">
        <v>61.4</v>
      </c>
      <c r="P302" s="31">
        <v>38.6</v>
      </c>
      <c r="Q302" s="31">
        <v>35.200000000000003</v>
      </c>
      <c r="R302" s="31">
        <v>64.8</v>
      </c>
      <c r="S302" s="31">
        <v>47.9</v>
      </c>
      <c r="T302" s="31">
        <v>52.1</v>
      </c>
      <c r="U302" s="31">
        <v>54.9</v>
      </c>
      <c r="V302" s="31">
        <v>45.1</v>
      </c>
      <c r="Y302" t="s">
        <v>23</v>
      </c>
      <c r="Z302" t="s">
        <v>570</v>
      </c>
      <c r="AA302" t="b">
        <v>0</v>
      </c>
      <c r="AK302">
        <f t="shared" si="104"/>
        <v>0.4</v>
      </c>
      <c r="AL302">
        <f t="shared" si="105"/>
        <v>0.40030200000000005</v>
      </c>
      <c r="AM302">
        <f t="shared" si="106"/>
        <v>3.7999999999999995E-5</v>
      </c>
      <c r="AN302" t="str">
        <f t="shared" si="107"/>
        <v>Broadland District Council</v>
      </c>
      <c r="AO302">
        <f t="shared" si="108"/>
        <v>0</v>
      </c>
      <c r="AQ302">
        <f>SUM($AU$2:AU302)</f>
        <v>292</v>
      </c>
      <c r="AR302" t="str">
        <f t="shared" si="101"/>
        <v>Broadland District Council</v>
      </c>
      <c r="AS302">
        <f t="shared" si="102"/>
        <v>0</v>
      </c>
      <c r="AT302">
        <f t="shared" si="103"/>
        <v>0</v>
      </c>
      <c r="AU302">
        <f t="shared" si="109"/>
        <v>0</v>
      </c>
      <c r="AX302" t="str">
        <f t="shared" si="110"/>
        <v>Blackburn With Darwen Borough Council</v>
      </c>
      <c r="AY302">
        <f t="shared" si="111"/>
        <v>-1.3</v>
      </c>
      <c r="AZ302">
        <f t="shared" si="112"/>
        <v>0</v>
      </c>
      <c r="BB302" t="str">
        <f t="shared" si="113"/>
        <v>Blackburn With Darwen Borough Council</v>
      </c>
      <c r="BC302">
        <f t="shared" si="114"/>
        <v>-1.3</v>
      </c>
      <c r="BD302" s="31">
        <f>IFERROR(BC302-VLOOKUP(BB302,Data_2018!$C$2:$V$394,$AE$1+6,FALSE),"")</f>
        <v>1.4999999999999998</v>
      </c>
      <c r="BE302" s="43" t="str">
        <f t="shared" si="117"/>
        <v>h</v>
      </c>
      <c r="BL302" s="31" t="str">
        <f t="shared" si="118"/>
        <v>Blackburn With Darwen Borough Council</v>
      </c>
      <c r="BM302" s="31">
        <f t="shared" si="119"/>
        <v>-1.4999999999999998</v>
      </c>
      <c r="BN302" s="31">
        <f t="shared" si="120"/>
        <v>-1.4999697999999997</v>
      </c>
      <c r="BO302" s="31">
        <f t="shared" si="121"/>
        <v>-2.1999983999999992</v>
      </c>
      <c r="BP302" s="31" t="str">
        <f t="shared" si="122"/>
        <v>Wokingham Council</v>
      </c>
      <c r="BQ302" s="31">
        <f t="shared" si="123"/>
        <v>-2.1999999999999993</v>
      </c>
      <c r="BR302" s="31">
        <f t="shared" si="124"/>
        <v>-2.1999999999999993</v>
      </c>
      <c r="BS302" s="31">
        <f t="shared" si="125"/>
        <v>0</v>
      </c>
    </row>
    <row r="303" spans="1:71" ht="14.25" customHeight="1" x14ac:dyDescent="0.25">
      <c r="A303" s="8">
        <f>--((B303+Data_2018!B303)=2)</f>
        <v>1</v>
      </c>
      <c r="B303" s="8">
        <f t="shared" si="115"/>
        <v>1</v>
      </c>
      <c r="C303" t="s">
        <v>571</v>
      </c>
      <c r="D303">
        <v>1</v>
      </c>
      <c r="E303" t="s">
        <v>736</v>
      </c>
      <c r="F303" s="31">
        <f t="shared" si="116"/>
        <v>1</v>
      </c>
      <c r="G303" s="31">
        <v>0</v>
      </c>
      <c r="H303" s="31" t="s">
        <v>34</v>
      </c>
      <c r="I303" s="31">
        <v>10.199999999999999</v>
      </c>
      <c r="J303" s="31">
        <v>6.3</v>
      </c>
      <c r="K303" s="31">
        <v>0</v>
      </c>
      <c r="L303" s="31">
        <v>0</v>
      </c>
      <c r="M303" s="31">
        <v>0</v>
      </c>
      <c r="N303" s="31">
        <v>0</v>
      </c>
      <c r="O303" s="31">
        <v>42.9</v>
      </c>
      <c r="P303" s="31">
        <v>57.1</v>
      </c>
      <c r="Q303" s="31">
        <v>29.2</v>
      </c>
      <c r="R303" s="31">
        <v>70.8</v>
      </c>
      <c r="S303" s="31">
        <v>42.5</v>
      </c>
      <c r="T303" s="31">
        <v>57.5</v>
      </c>
      <c r="U303" s="31">
        <v>52.2</v>
      </c>
      <c r="V303" s="31">
        <v>47.8</v>
      </c>
      <c r="W303" t="s">
        <v>572</v>
      </c>
      <c r="Y303" t="s">
        <v>23</v>
      </c>
      <c r="Z303" t="s">
        <v>571</v>
      </c>
      <c r="AA303" t="b">
        <v>0</v>
      </c>
      <c r="AK303">
        <f t="shared" si="104"/>
        <v>6.3</v>
      </c>
      <c r="AL303">
        <f t="shared" si="105"/>
        <v>6.3003029999999995</v>
      </c>
      <c r="AM303">
        <f t="shared" si="106"/>
        <v>9.0000000000000002E-6</v>
      </c>
      <c r="AN303" t="str">
        <f t="shared" si="107"/>
        <v>Avon Fire &amp; Rescue Service</v>
      </c>
      <c r="AO303">
        <f t="shared" si="108"/>
        <v>0</v>
      </c>
      <c r="AQ303">
        <f>SUM($AU$2:AU303)</f>
        <v>293</v>
      </c>
      <c r="AR303" t="str">
        <f t="shared" si="101"/>
        <v>Avon Fire &amp; Rescue Service</v>
      </c>
      <c r="AS303">
        <f t="shared" si="102"/>
        <v>0</v>
      </c>
      <c r="AT303">
        <f t="shared" si="103"/>
        <v>0</v>
      </c>
      <c r="AU303">
        <f t="shared" si="109"/>
        <v>1</v>
      </c>
      <c r="AX303" t="str">
        <f t="shared" si="110"/>
        <v>Torbay Council</v>
      </c>
      <c r="AY303">
        <f t="shared" si="111"/>
        <v>-1.4</v>
      </c>
      <c r="AZ303">
        <f t="shared" si="112"/>
        <v>0</v>
      </c>
      <c r="BB303" t="str">
        <f t="shared" si="113"/>
        <v>Torbay Council</v>
      </c>
      <c r="BC303">
        <f t="shared" si="114"/>
        <v>-1.4</v>
      </c>
      <c r="BD303" s="31">
        <f>IFERROR(BC303-VLOOKUP(BB303,Data_2018!$C$2:$V$394,$AE$1+6,FALSE),"")</f>
        <v>-3.6999999999999997</v>
      </c>
      <c r="BE303" s="43" t="str">
        <f t="shared" si="117"/>
        <v>i</v>
      </c>
      <c r="BL303" s="31" t="str">
        <f t="shared" si="118"/>
        <v>Torbay Council</v>
      </c>
      <c r="BM303" s="31">
        <f t="shared" si="119"/>
        <v>3.6999999999999997</v>
      </c>
      <c r="BN303" s="31">
        <f t="shared" si="120"/>
        <v>3.7000302999999999</v>
      </c>
      <c r="BO303" s="31">
        <f t="shared" si="121"/>
        <v>-2.2999736000000004</v>
      </c>
      <c r="BP303" s="31" t="str">
        <f t="shared" si="122"/>
        <v>Hyndburn Borough Council</v>
      </c>
      <c r="BQ303" s="31">
        <f t="shared" si="123"/>
        <v>-2.3000000000000003</v>
      </c>
      <c r="BR303" s="31">
        <f t="shared" si="124"/>
        <v>-2.3000000000000003</v>
      </c>
      <c r="BS303" s="31">
        <f t="shared" si="125"/>
        <v>0</v>
      </c>
    </row>
    <row r="304" spans="1:71" ht="14.25" customHeight="1" x14ac:dyDescent="0.25">
      <c r="A304" s="8">
        <f>--((B304+Data_2018!B304)=2)</f>
        <v>1</v>
      </c>
      <c r="B304" s="8">
        <f t="shared" si="115"/>
        <v>1</v>
      </c>
      <c r="C304" t="s">
        <v>573</v>
      </c>
      <c r="D304">
        <v>1</v>
      </c>
      <c r="E304" t="s">
        <v>736</v>
      </c>
      <c r="F304" s="31">
        <f t="shared" si="116"/>
        <v>1</v>
      </c>
      <c r="G304" s="31">
        <v>0</v>
      </c>
      <c r="H304" s="31" t="s">
        <v>34</v>
      </c>
      <c r="I304" s="31">
        <v>7.4</v>
      </c>
      <c r="J304" s="31">
        <v>7.6</v>
      </c>
      <c r="K304" s="31">
        <v>0</v>
      </c>
      <c r="L304" s="31">
        <v>0</v>
      </c>
      <c r="M304" s="31">
        <v>0</v>
      </c>
      <c r="N304" s="31">
        <v>0</v>
      </c>
      <c r="O304" s="31">
        <v>34</v>
      </c>
      <c r="P304" s="31">
        <v>66</v>
      </c>
      <c r="Q304" s="31">
        <v>40</v>
      </c>
      <c r="R304" s="31">
        <v>60</v>
      </c>
      <c r="S304" s="31">
        <v>40</v>
      </c>
      <c r="T304" s="31">
        <v>60</v>
      </c>
      <c r="U304" s="31">
        <v>43</v>
      </c>
      <c r="V304" s="31">
        <v>57</v>
      </c>
      <c r="Y304" t="s">
        <v>23</v>
      </c>
      <c r="Z304" t="s">
        <v>573</v>
      </c>
      <c r="AA304" t="b">
        <v>0</v>
      </c>
      <c r="AK304">
        <f t="shared" si="104"/>
        <v>7.6</v>
      </c>
      <c r="AL304">
        <f t="shared" si="105"/>
        <v>7.6003039999999995</v>
      </c>
      <c r="AM304">
        <f t="shared" si="106"/>
        <v>6.0000000000000002E-6</v>
      </c>
      <c r="AN304" t="str">
        <f t="shared" si="107"/>
        <v>Ashfield District Council</v>
      </c>
      <c r="AO304">
        <f t="shared" si="108"/>
        <v>0</v>
      </c>
      <c r="AQ304">
        <f>SUM($AU$2:AU304)</f>
        <v>294</v>
      </c>
      <c r="AR304" t="str">
        <f t="shared" si="101"/>
        <v>Ashfield District Council</v>
      </c>
      <c r="AS304">
        <f t="shared" si="102"/>
        <v>0</v>
      </c>
      <c r="AT304">
        <f t="shared" si="103"/>
        <v>0</v>
      </c>
      <c r="AU304">
        <f t="shared" si="109"/>
        <v>1</v>
      </c>
      <c r="AX304" t="str">
        <f t="shared" si="110"/>
        <v>Rutland County Council</v>
      </c>
      <c r="AY304">
        <f t="shared" si="111"/>
        <v>-1.5</v>
      </c>
      <c r="AZ304">
        <f t="shared" si="112"/>
        <v>0</v>
      </c>
      <c r="BB304" t="str">
        <f t="shared" si="113"/>
        <v>Rutland County Council</v>
      </c>
      <c r="BC304">
        <f t="shared" si="114"/>
        <v>-1.5</v>
      </c>
      <c r="BD304" s="31">
        <f>IFERROR(BC304-VLOOKUP(BB304,Data_2018!$C$2:$V$394,$AE$1+6,FALSE),"")</f>
        <v>-13.8</v>
      </c>
      <c r="BE304" s="43" t="str">
        <f t="shared" si="117"/>
        <v>i</v>
      </c>
      <c r="BL304" s="31" t="str">
        <f t="shared" si="118"/>
        <v>Rutland County Council</v>
      </c>
      <c r="BM304" s="31">
        <f t="shared" si="119"/>
        <v>13.8</v>
      </c>
      <c r="BN304" s="31">
        <f t="shared" si="120"/>
        <v>13.800030400000001</v>
      </c>
      <c r="BO304" s="31">
        <f t="shared" si="121"/>
        <v>-2.2999797999999991</v>
      </c>
      <c r="BP304" s="31" t="str">
        <f t="shared" si="122"/>
        <v>Cambridge City Council</v>
      </c>
      <c r="BQ304" s="31">
        <f t="shared" si="123"/>
        <v>-2.2999999999999989</v>
      </c>
      <c r="BR304" s="31">
        <f t="shared" si="124"/>
        <v>-2.2999999999999989</v>
      </c>
      <c r="BS304" s="31">
        <f t="shared" si="125"/>
        <v>0</v>
      </c>
    </row>
    <row r="305" spans="1:71" ht="14.25" customHeight="1" x14ac:dyDescent="0.25">
      <c r="A305" s="8">
        <f>--((B305+Data_2018!B305)=2)</f>
        <v>1</v>
      </c>
      <c r="B305" s="8">
        <f t="shared" si="115"/>
        <v>1</v>
      </c>
      <c r="C305" t="s">
        <v>574</v>
      </c>
      <c r="D305">
        <v>1</v>
      </c>
      <c r="E305" t="s">
        <v>737</v>
      </c>
      <c r="F305" s="31">
        <f t="shared" si="116"/>
        <v>1</v>
      </c>
      <c r="G305" s="31">
        <v>0</v>
      </c>
      <c r="H305" s="31" t="s">
        <v>34</v>
      </c>
      <c r="I305" s="31">
        <v>17.600000000000001</v>
      </c>
      <c r="J305" s="31">
        <v>17.2</v>
      </c>
      <c r="K305" s="31">
        <v>0</v>
      </c>
      <c r="L305" s="31">
        <v>0</v>
      </c>
      <c r="M305" s="31">
        <v>0</v>
      </c>
      <c r="N305" s="31">
        <v>0</v>
      </c>
      <c r="O305" s="31">
        <v>7</v>
      </c>
      <c r="P305" s="31">
        <v>93</v>
      </c>
      <c r="Q305" s="31">
        <v>31</v>
      </c>
      <c r="R305" s="31">
        <v>69</v>
      </c>
      <c r="S305" s="31">
        <v>36</v>
      </c>
      <c r="T305" s="31">
        <v>64</v>
      </c>
      <c r="U305" s="31">
        <v>40</v>
      </c>
      <c r="V305" s="31">
        <v>60</v>
      </c>
      <c r="W305" t="s">
        <v>575</v>
      </c>
      <c r="Y305" t="s">
        <v>25</v>
      </c>
      <c r="Z305" t="s">
        <v>574</v>
      </c>
      <c r="AA305" t="b">
        <v>0</v>
      </c>
      <c r="AK305">
        <f t="shared" si="104"/>
        <v>17.2</v>
      </c>
      <c r="AL305">
        <f t="shared" si="105"/>
        <v>17.200305</v>
      </c>
      <c r="AM305">
        <f t="shared" si="106"/>
        <v>-9.9725000000000008E-2</v>
      </c>
      <c r="AN305" t="str">
        <f t="shared" si="107"/>
        <v>Rushcliffe Borough Council</v>
      </c>
      <c r="AO305">
        <f t="shared" si="108"/>
        <v>-0.1</v>
      </c>
      <c r="AQ305">
        <f>SUM($AU$2:AU305)</f>
        <v>295</v>
      </c>
      <c r="AR305" t="str">
        <f t="shared" si="101"/>
        <v>Rushcliffe Borough Council</v>
      </c>
      <c r="AS305">
        <f t="shared" si="102"/>
        <v>-0.1</v>
      </c>
      <c r="AT305">
        <f t="shared" si="103"/>
        <v>0</v>
      </c>
      <c r="AU305">
        <f t="shared" si="109"/>
        <v>1</v>
      </c>
      <c r="AX305" t="str">
        <f t="shared" si="110"/>
        <v>London Borough of Camden</v>
      </c>
      <c r="AY305">
        <f t="shared" si="111"/>
        <v>-1.6</v>
      </c>
      <c r="AZ305">
        <f t="shared" si="112"/>
        <v>0</v>
      </c>
      <c r="BB305" t="str">
        <f t="shared" si="113"/>
        <v>London Borough of Camden</v>
      </c>
      <c r="BC305">
        <f t="shared" si="114"/>
        <v>-1.6</v>
      </c>
      <c r="BD305" s="31">
        <f>IFERROR(BC305-VLOOKUP(BB305,Data_2018!$C$2:$V$394,$AE$1+6,FALSE),"")</f>
        <v>1.9</v>
      </c>
      <c r="BE305" s="43" t="str">
        <f t="shared" si="117"/>
        <v>h</v>
      </c>
      <c r="BL305" s="31" t="str">
        <f t="shared" si="118"/>
        <v>London Borough of Camden</v>
      </c>
      <c r="BM305" s="31">
        <f t="shared" si="119"/>
        <v>-1.9</v>
      </c>
      <c r="BN305" s="31">
        <f t="shared" si="120"/>
        <v>-1.8999694999999999</v>
      </c>
      <c r="BO305" s="31">
        <f t="shared" si="121"/>
        <v>-2.2999858999999989</v>
      </c>
      <c r="BP305" s="31" t="str">
        <f t="shared" si="122"/>
        <v>Leeds City Council</v>
      </c>
      <c r="BQ305" s="31">
        <f t="shared" si="123"/>
        <v>-2.2999999999999989</v>
      </c>
      <c r="BR305" s="31">
        <f t="shared" si="124"/>
        <v>-2.2999999999999989</v>
      </c>
      <c r="BS305" s="31">
        <f t="shared" si="125"/>
        <v>0</v>
      </c>
    </row>
    <row r="306" spans="1:71" ht="14.25" customHeight="1" x14ac:dyDescent="0.25">
      <c r="A306" s="8">
        <f>--((B306+Data_2018!B306)=2)</f>
        <v>0</v>
      </c>
      <c r="B306" s="8">
        <f t="shared" si="115"/>
        <v>0</v>
      </c>
      <c r="C306" t="s">
        <v>576</v>
      </c>
      <c r="D306">
        <v>1</v>
      </c>
      <c r="E306" t="s">
        <v>740</v>
      </c>
      <c r="F306" s="31">
        <f t="shared" si="116"/>
        <v>0</v>
      </c>
      <c r="G306" s="31">
        <v>0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Y306" t="s">
        <v>25</v>
      </c>
      <c r="Z306" t="s">
        <v>576</v>
      </c>
      <c r="AA306" t="b">
        <v>0</v>
      </c>
      <c r="AK306">
        <f t="shared" si="104"/>
        <v>0</v>
      </c>
      <c r="AL306">
        <f t="shared" si="105"/>
        <v>3.0600000000000001E-4</v>
      </c>
      <c r="AM306">
        <f t="shared" si="106"/>
        <v>-9.9954000000000001E-2</v>
      </c>
      <c r="AN306" t="str">
        <f t="shared" si="107"/>
        <v>Calderdale Metropolitan Borough Council</v>
      </c>
      <c r="AO306">
        <f t="shared" si="108"/>
        <v>-0.1</v>
      </c>
      <c r="AQ306">
        <f>SUM($AU$2:AU306)</f>
        <v>296</v>
      </c>
      <c r="AR306" t="str">
        <f t="shared" si="101"/>
        <v>Calderdale Metropolitan Borough Council</v>
      </c>
      <c r="AS306">
        <f t="shared" si="102"/>
        <v>-0.1</v>
      </c>
      <c r="AT306">
        <f t="shared" si="103"/>
        <v>0</v>
      </c>
      <c r="AU306">
        <f t="shared" si="109"/>
        <v>1</v>
      </c>
      <c r="AX306" t="str">
        <f t="shared" si="110"/>
        <v>Elmbridge Borough Council</v>
      </c>
      <c r="AY306">
        <f t="shared" si="111"/>
        <v>-1.6</v>
      </c>
      <c r="AZ306">
        <f t="shared" si="112"/>
        <v>0</v>
      </c>
      <c r="BB306" t="str">
        <f t="shared" si="113"/>
        <v>Elmbridge Borough Council</v>
      </c>
      <c r="BC306">
        <f t="shared" si="114"/>
        <v>-1.6</v>
      </c>
      <c r="BD306" s="31">
        <f>IFERROR(BC306-VLOOKUP(BB306,Data_2018!$C$2:$V$394,$AE$1+6,FALSE),"")</f>
        <v>-1.6</v>
      </c>
      <c r="BE306" s="43" t="str">
        <f t="shared" si="117"/>
        <v>i</v>
      </c>
      <c r="BL306" s="31" t="str">
        <f t="shared" si="118"/>
        <v>Elmbridge Borough Council</v>
      </c>
      <c r="BM306" s="31">
        <f t="shared" si="119"/>
        <v>1.6</v>
      </c>
      <c r="BN306" s="31">
        <f t="shared" si="120"/>
        <v>1.6000306000000002</v>
      </c>
      <c r="BO306" s="31">
        <f t="shared" si="121"/>
        <v>-2.299989399999999</v>
      </c>
      <c r="BP306" s="31" t="str">
        <f t="shared" si="122"/>
        <v>Bedford Borough Council</v>
      </c>
      <c r="BQ306" s="31">
        <f t="shared" si="123"/>
        <v>-2.2999999999999989</v>
      </c>
      <c r="BR306" s="31">
        <f t="shared" si="124"/>
        <v>-2.2999999999999989</v>
      </c>
      <c r="BS306" s="31">
        <f t="shared" si="125"/>
        <v>0</v>
      </c>
    </row>
    <row r="307" spans="1:71" ht="14.25" customHeight="1" x14ac:dyDescent="0.25">
      <c r="A307" s="8">
        <f>--((B307+Data_2018!B307)=2)</f>
        <v>1</v>
      </c>
      <c r="B307" s="8">
        <f t="shared" si="115"/>
        <v>1</v>
      </c>
      <c r="C307" t="s">
        <v>577</v>
      </c>
      <c r="D307">
        <v>1</v>
      </c>
      <c r="E307" t="s">
        <v>739</v>
      </c>
      <c r="F307" s="31">
        <f t="shared" si="116"/>
        <v>1</v>
      </c>
      <c r="G307" s="31">
        <v>0</v>
      </c>
      <c r="H307" s="31" t="s">
        <v>43</v>
      </c>
      <c r="I307" s="31">
        <v>13.3</v>
      </c>
      <c r="J307" s="31">
        <v>23.2</v>
      </c>
      <c r="K307" s="31">
        <v>55.6</v>
      </c>
      <c r="L307" s="31">
        <v>0</v>
      </c>
      <c r="M307" s="31">
        <v>1</v>
      </c>
      <c r="N307" s="31">
        <v>0.3</v>
      </c>
      <c r="O307" s="31">
        <v>41.8</v>
      </c>
      <c r="P307" s="31">
        <v>58.2</v>
      </c>
      <c r="Q307" s="31">
        <v>50.6</v>
      </c>
      <c r="R307" s="31">
        <v>49.4</v>
      </c>
      <c r="S307" s="31">
        <v>60.1</v>
      </c>
      <c r="T307" s="31">
        <v>39.9</v>
      </c>
      <c r="U307" s="31">
        <v>76.3</v>
      </c>
      <c r="V307" s="31">
        <v>23.7</v>
      </c>
      <c r="W307" t="s">
        <v>578</v>
      </c>
      <c r="Y307" t="s">
        <v>24</v>
      </c>
      <c r="Z307" t="s">
        <v>577</v>
      </c>
      <c r="AA307" t="b">
        <v>0</v>
      </c>
      <c r="AK307">
        <f t="shared" si="104"/>
        <v>23.2</v>
      </c>
      <c r="AL307">
        <f t="shared" si="105"/>
        <v>23.200306999999999</v>
      </c>
      <c r="AM307">
        <f t="shared" si="106"/>
        <v>-0.19975400000000001</v>
      </c>
      <c r="AN307" t="str">
        <f t="shared" si="107"/>
        <v>Norwich City Council</v>
      </c>
      <c r="AO307">
        <f t="shared" si="108"/>
        <v>-0.2</v>
      </c>
      <c r="AQ307">
        <f>SUM($AU$2:AU307)</f>
        <v>297</v>
      </c>
      <c r="AR307" t="str">
        <f t="shared" si="101"/>
        <v>Norwich City Council</v>
      </c>
      <c r="AS307">
        <f t="shared" si="102"/>
        <v>-0.2</v>
      </c>
      <c r="AT307">
        <f t="shared" si="103"/>
        <v>0</v>
      </c>
      <c r="AU307">
        <f t="shared" si="109"/>
        <v>1</v>
      </c>
      <c r="AX307" t="str">
        <f t="shared" si="110"/>
        <v>Christchurch and East Dorset Councils</v>
      </c>
      <c r="AY307">
        <f t="shared" si="111"/>
        <v>-1.6</v>
      </c>
      <c r="AZ307">
        <f t="shared" si="112"/>
        <v>0</v>
      </c>
      <c r="BB307" t="str">
        <f t="shared" si="113"/>
        <v>Christchurch and East Dorset Councils</v>
      </c>
      <c r="BC307">
        <f t="shared" si="114"/>
        <v>-1.6</v>
      </c>
      <c r="BD307" s="31">
        <f>IFERROR(BC307-VLOOKUP(BB307,Data_2018!$C$2:$V$394,$AE$1+6,FALSE),"")</f>
        <v>-12.2</v>
      </c>
      <c r="BE307" s="43" t="str">
        <f t="shared" si="117"/>
        <v>i</v>
      </c>
      <c r="BL307" s="31" t="str">
        <f t="shared" si="118"/>
        <v>Christchurch and East Dorset Councils</v>
      </c>
      <c r="BM307" s="31">
        <f t="shared" si="119"/>
        <v>12.2</v>
      </c>
      <c r="BN307" s="31">
        <f t="shared" si="120"/>
        <v>12.200030699999999</v>
      </c>
      <c r="BO307" s="31">
        <f t="shared" si="121"/>
        <v>-2.3999797000000003</v>
      </c>
      <c r="BP307" s="31" t="str">
        <f t="shared" si="122"/>
        <v>Burnley Borough Council</v>
      </c>
      <c r="BQ307" s="31">
        <f t="shared" si="123"/>
        <v>-2.4000000000000004</v>
      </c>
      <c r="BR307" s="31">
        <f t="shared" si="124"/>
        <v>-2.4000000000000004</v>
      </c>
      <c r="BS307" s="31">
        <f t="shared" si="125"/>
        <v>0</v>
      </c>
    </row>
    <row r="308" spans="1:71" ht="14.25" customHeight="1" x14ac:dyDescent="0.25">
      <c r="A308" s="8">
        <f>--((B308+Data_2018!B308)=2)</f>
        <v>1</v>
      </c>
      <c r="B308" s="8">
        <f t="shared" si="115"/>
        <v>1</v>
      </c>
      <c r="C308" t="s">
        <v>579</v>
      </c>
      <c r="D308">
        <v>1</v>
      </c>
      <c r="E308" t="s">
        <v>740</v>
      </c>
      <c r="F308" s="31">
        <f t="shared" si="116"/>
        <v>1</v>
      </c>
      <c r="G308" s="31">
        <v>0</v>
      </c>
      <c r="H308" s="31" t="s">
        <v>46</v>
      </c>
      <c r="I308" s="31">
        <v>19.899999999999999</v>
      </c>
      <c r="J308" s="31">
        <v>10.3</v>
      </c>
      <c r="K308" s="31">
        <v>8.3000000000000007</v>
      </c>
      <c r="L308" s="31">
        <v>0</v>
      </c>
      <c r="M308" s="31">
        <v>72.099999999999994</v>
      </c>
      <c r="N308" s="31">
        <v>21.8</v>
      </c>
      <c r="O308" s="31">
        <v>60.7</v>
      </c>
      <c r="P308" s="31">
        <v>39.299999999999997</v>
      </c>
      <c r="Q308" s="31">
        <v>94.8</v>
      </c>
      <c r="R308" s="31">
        <v>5.2</v>
      </c>
      <c r="S308" s="31">
        <v>83.8</v>
      </c>
      <c r="T308" s="31">
        <v>16.2</v>
      </c>
      <c r="U308" s="31">
        <v>91</v>
      </c>
      <c r="V308" s="31">
        <v>9</v>
      </c>
      <c r="W308" t="s">
        <v>580</v>
      </c>
      <c r="Y308" t="s">
        <v>22</v>
      </c>
      <c r="Z308" t="s">
        <v>579</v>
      </c>
      <c r="AA308" t="b">
        <v>0</v>
      </c>
      <c r="AK308">
        <f t="shared" si="104"/>
        <v>10.3</v>
      </c>
      <c r="AL308">
        <f t="shared" si="105"/>
        <v>10.300308000000001</v>
      </c>
      <c r="AM308">
        <f t="shared" si="106"/>
        <v>-0.39977100000000004</v>
      </c>
      <c r="AN308" t="str">
        <f t="shared" si="107"/>
        <v>North Kesteven District Council</v>
      </c>
      <c r="AO308">
        <f t="shared" si="108"/>
        <v>-0.4</v>
      </c>
      <c r="AQ308">
        <f>SUM($AU$2:AU308)</f>
        <v>298</v>
      </c>
      <c r="AR308" t="str">
        <f t="shared" si="101"/>
        <v>North Kesteven District Council</v>
      </c>
      <c r="AS308">
        <f t="shared" si="102"/>
        <v>-0.4</v>
      </c>
      <c r="AT308">
        <f t="shared" si="103"/>
        <v>0</v>
      </c>
      <c r="AU308">
        <f t="shared" si="109"/>
        <v>1</v>
      </c>
      <c r="AX308" t="str">
        <f t="shared" si="110"/>
        <v>Stafford Borough Council</v>
      </c>
      <c r="AY308">
        <f t="shared" si="111"/>
        <v>-2.4</v>
      </c>
      <c r="AZ308">
        <f t="shared" si="112"/>
        <v>0</v>
      </c>
      <c r="BB308" t="str">
        <f t="shared" si="113"/>
        <v>Stafford Borough Council</v>
      </c>
      <c r="BC308">
        <f t="shared" si="114"/>
        <v>-2.4</v>
      </c>
      <c r="BD308" s="31">
        <f>IFERROR(BC308-VLOOKUP(BB308,Data_2018!$C$2:$V$394,$AE$1+6,FALSE),"")</f>
        <v>-2.9</v>
      </c>
      <c r="BE308" s="43" t="str">
        <f t="shared" si="117"/>
        <v>i</v>
      </c>
      <c r="BL308" s="31" t="str">
        <f t="shared" si="118"/>
        <v>Stafford Borough Council</v>
      </c>
      <c r="BM308" s="31">
        <f t="shared" si="119"/>
        <v>2.9</v>
      </c>
      <c r="BN308" s="31">
        <f t="shared" si="120"/>
        <v>2.9000308000000001</v>
      </c>
      <c r="BO308" s="31">
        <f t="shared" si="121"/>
        <v>-2.4999745</v>
      </c>
      <c r="BP308" s="31" t="str">
        <f t="shared" si="122"/>
        <v>Chichester District Council</v>
      </c>
      <c r="BQ308" s="31">
        <f t="shared" si="123"/>
        <v>-2.5</v>
      </c>
      <c r="BR308" s="31">
        <f t="shared" si="124"/>
        <v>-2.5</v>
      </c>
      <c r="BS308" s="31">
        <f t="shared" si="125"/>
        <v>0</v>
      </c>
    </row>
    <row r="309" spans="1:71" ht="14.25" customHeight="1" x14ac:dyDescent="0.25">
      <c r="A309" s="8">
        <f>--((B309+Data_2018!B309)=2)</f>
        <v>1</v>
      </c>
      <c r="B309" s="8">
        <f t="shared" si="115"/>
        <v>1</v>
      </c>
      <c r="C309" t="s">
        <v>581</v>
      </c>
      <c r="D309">
        <v>1</v>
      </c>
      <c r="E309" t="s">
        <v>739</v>
      </c>
      <c r="F309" s="31">
        <f t="shared" si="116"/>
        <v>1</v>
      </c>
      <c r="G309" s="31">
        <v>0</v>
      </c>
      <c r="H309" s="31" t="s">
        <v>43</v>
      </c>
      <c r="I309" s="31">
        <v>15.1</v>
      </c>
      <c r="J309" s="31">
        <v>26.8</v>
      </c>
      <c r="K309" s="31">
        <v>-91.8</v>
      </c>
      <c r="L309" s="31">
        <v>-338</v>
      </c>
      <c r="M309" s="31">
        <v>0.3</v>
      </c>
      <c r="N309" s="31">
        <v>0.3</v>
      </c>
      <c r="O309" s="31">
        <v>32.299999999999997</v>
      </c>
      <c r="P309" s="31">
        <v>67.7</v>
      </c>
      <c r="Q309" s="31">
        <v>48.8</v>
      </c>
      <c r="R309" s="31">
        <v>51.2</v>
      </c>
      <c r="S309" s="31">
        <v>62.1</v>
      </c>
      <c r="T309" s="31">
        <v>37.9</v>
      </c>
      <c r="U309" s="31">
        <v>71.2</v>
      </c>
      <c r="V309" s="31">
        <v>28.8</v>
      </c>
      <c r="W309" t="s">
        <v>582</v>
      </c>
      <c r="Y309" t="s">
        <v>25</v>
      </c>
      <c r="Z309" t="s">
        <v>581</v>
      </c>
      <c r="AA309" t="b">
        <v>0</v>
      </c>
      <c r="AK309">
        <f t="shared" si="104"/>
        <v>26.8</v>
      </c>
      <c r="AL309">
        <f t="shared" si="105"/>
        <v>26.800309000000002</v>
      </c>
      <c r="AM309">
        <f t="shared" si="106"/>
        <v>-0.49998199999999998</v>
      </c>
      <c r="AN309" t="str">
        <f t="shared" si="107"/>
        <v>Bath and North East Somerset Council</v>
      </c>
      <c r="AO309">
        <f t="shared" si="108"/>
        <v>-0.5</v>
      </c>
      <c r="AQ309">
        <f>SUM($AU$2:AU309)</f>
        <v>299</v>
      </c>
      <c r="AR309" t="str">
        <f t="shared" si="101"/>
        <v>Bath and North East Somerset Council</v>
      </c>
      <c r="AS309">
        <f t="shared" si="102"/>
        <v>-0.5</v>
      </c>
      <c r="AT309">
        <f t="shared" si="103"/>
        <v>0</v>
      </c>
      <c r="AU309">
        <f t="shared" si="109"/>
        <v>1</v>
      </c>
      <c r="AX309" t="str">
        <f t="shared" si="110"/>
        <v>Bassetlaw District Council</v>
      </c>
      <c r="AY309">
        <f t="shared" si="111"/>
        <v>-2.4</v>
      </c>
      <c r="AZ309">
        <f t="shared" si="112"/>
        <v>0</v>
      </c>
      <c r="BB309" t="str">
        <f t="shared" si="113"/>
        <v>Bassetlaw District Council</v>
      </c>
      <c r="BC309">
        <f t="shared" si="114"/>
        <v>-2.4</v>
      </c>
      <c r="BD309" s="31">
        <f>IFERROR(BC309-VLOOKUP(BB309,Data_2018!$C$2:$V$394,$AE$1+6,FALSE),"")</f>
        <v>2.0000000000000004</v>
      </c>
      <c r="BE309" s="43" t="str">
        <f t="shared" si="117"/>
        <v>h</v>
      </c>
      <c r="BL309" s="31" t="str">
        <f t="shared" si="118"/>
        <v>Bassetlaw District Council</v>
      </c>
      <c r="BM309" s="31">
        <f t="shared" si="119"/>
        <v>-2.0000000000000004</v>
      </c>
      <c r="BN309" s="31">
        <f t="shared" si="120"/>
        <v>-1.9999691000000004</v>
      </c>
      <c r="BO309" s="31">
        <f t="shared" si="121"/>
        <v>-2.4999793000000001</v>
      </c>
      <c r="BP309" s="31" t="str">
        <f t="shared" si="122"/>
        <v>Bury Council</v>
      </c>
      <c r="BQ309" s="31">
        <f t="shared" si="123"/>
        <v>-2.5</v>
      </c>
      <c r="BR309" s="31">
        <f t="shared" si="124"/>
        <v>-2.5</v>
      </c>
      <c r="BS309" s="31">
        <f t="shared" si="125"/>
        <v>0</v>
      </c>
    </row>
    <row r="310" spans="1:71" ht="14.25" customHeight="1" x14ac:dyDescent="0.25">
      <c r="A310" s="8">
        <f>--((B310+Data_2018!B310)=2)</f>
        <v>1</v>
      </c>
      <c r="B310" s="8">
        <f t="shared" si="115"/>
        <v>1</v>
      </c>
      <c r="C310" t="s">
        <v>583</v>
      </c>
      <c r="D310">
        <v>1</v>
      </c>
      <c r="E310" t="s">
        <v>738</v>
      </c>
      <c r="F310" s="31">
        <f t="shared" si="116"/>
        <v>1</v>
      </c>
      <c r="G310" s="31">
        <v>0</v>
      </c>
      <c r="H310" s="31" t="s">
        <v>34</v>
      </c>
      <c r="I310" s="31">
        <v>6.3</v>
      </c>
      <c r="J310" s="31">
        <v>6.2</v>
      </c>
      <c r="K310" s="31">
        <v>0</v>
      </c>
      <c r="L310" s="31">
        <v>0</v>
      </c>
      <c r="M310" s="31">
        <v>0</v>
      </c>
      <c r="N310" s="31">
        <v>0</v>
      </c>
      <c r="O310" s="31">
        <v>30</v>
      </c>
      <c r="P310" s="31">
        <v>70</v>
      </c>
      <c r="Q310" s="31">
        <v>40</v>
      </c>
      <c r="R310" s="31">
        <v>60</v>
      </c>
      <c r="S310" s="31">
        <v>47</v>
      </c>
      <c r="T310" s="31">
        <v>53</v>
      </c>
      <c r="U310" s="31">
        <v>40</v>
      </c>
      <c r="V310" s="31">
        <v>60</v>
      </c>
      <c r="W310" t="s">
        <v>584</v>
      </c>
      <c r="Y310" t="s">
        <v>25</v>
      </c>
      <c r="Z310" t="s">
        <v>583</v>
      </c>
      <c r="AA310" t="b">
        <v>0</v>
      </c>
      <c r="AK310">
        <f t="shared" si="104"/>
        <v>6.2</v>
      </c>
      <c r="AL310">
        <f t="shared" si="105"/>
        <v>6.20031</v>
      </c>
      <c r="AM310">
        <f t="shared" si="106"/>
        <v>-1.0997700000000001</v>
      </c>
      <c r="AN310" t="str">
        <f t="shared" si="107"/>
        <v>North Lincolnshire Council</v>
      </c>
      <c r="AO310">
        <f t="shared" si="108"/>
        <v>-1.1000000000000001</v>
      </c>
      <c r="AQ310">
        <f>SUM($AU$2:AU310)</f>
        <v>300</v>
      </c>
      <c r="AR310" t="str">
        <f t="shared" si="101"/>
        <v>North Lincolnshire Council</v>
      </c>
      <c r="AS310">
        <f t="shared" si="102"/>
        <v>-1.1000000000000001</v>
      </c>
      <c r="AT310">
        <f t="shared" si="103"/>
        <v>0</v>
      </c>
      <c r="AU310">
        <f t="shared" si="109"/>
        <v>1</v>
      </c>
      <c r="AX310" t="str">
        <f t="shared" si="110"/>
        <v>Harrogate Borough Council</v>
      </c>
      <c r="AY310">
        <f t="shared" si="111"/>
        <v>-2.6</v>
      </c>
      <c r="AZ310">
        <f t="shared" si="112"/>
        <v>0</v>
      </c>
      <c r="BB310" t="str">
        <f t="shared" si="113"/>
        <v>Harrogate Borough Council</v>
      </c>
      <c r="BC310">
        <f t="shared" si="114"/>
        <v>-2.6</v>
      </c>
      <c r="BD310" s="31">
        <f>IFERROR(BC310-VLOOKUP(BB310,Data_2018!$C$2:$V$394,$AE$1+6,FALSE),"")</f>
        <v>1.4999999999999996</v>
      </c>
      <c r="BE310" s="43" t="str">
        <f t="shared" si="117"/>
        <v>h</v>
      </c>
      <c r="BL310" s="31" t="str">
        <f t="shared" si="118"/>
        <v>Harrogate Borough Council</v>
      </c>
      <c r="BM310" s="31">
        <f t="shared" si="119"/>
        <v>-1.4999999999999996</v>
      </c>
      <c r="BN310" s="31">
        <f t="shared" si="120"/>
        <v>-1.4999689999999997</v>
      </c>
      <c r="BO310" s="31">
        <f t="shared" si="121"/>
        <v>-2.4999888000000001</v>
      </c>
      <c r="BP310" s="31" t="str">
        <f t="shared" si="122"/>
        <v>Lancaster City Council</v>
      </c>
      <c r="BQ310" s="31">
        <f t="shared" si="123"/>
        <v>-2.5</v>
      </c>
      <c r="BR310" s="31">
        <f t="shared" si="124"/>
        <v>-2.5</v>
      </c>
      <c r="BS310" s="31">
        <f t="shared" si="125"/>
        <v>0</v>
      </c>
    </row>
    <row r="311" spans="1:71" ht="14.25" customHeight="1" x14ac:dyDescent="0.25">
      <c r="A311" s="8">
        <f>--((B311+Data_2018!B311)=2)</f>
        <v>1</v>
      </c>
      <c r="B311" s="8">
        <f t="shared" si="115"/>
        <v>1</v>
      </c>
      <c r="C311" t="s">
        <v>585</v>
      </c>
      <c r="D311">
        <v>1</v>
      </c>
      <c r="E311" t="s">
        <v>738</v>
      </c>
      <c r="F311" s="31">
        <f t="shared" si="116"/>
        <v>1</v>
      </c>
      <c r="G311" s="31">
        <v>0</v>
      </c>
      <c r="H311" s="31" t="s">
        <v>34</v>
      </c>
      <c r="I311" s="31">
        <v>6.9</v>
      </c>
      <c r="J311" s="31">
        <v>7.7</v>
      </c>
      <c r="K311" s="31">
        <v>0</v>
      </c>
      <c r="L311" s="31">
        <v>0</v>
      </c>
      <c r="M311" s="31">
        <v>0</v>
      </c>
      <c r="N311" s="31">
        <v>0</v>
      </c>
      <c r="O311" s="31">
        <v>38</v>
      </c>
      <c r="P311" s="31">
        <v>62</v>
      </c>
      <c r="Q311" s="31">
        <v>30</v>
      </c>
      <c r="R311" s="31">
        <v>70</v>
      </c>
      <c r="S311" s="31">
        <v>29</v>
      </c>
      <c r="T311" s="31">
        <v>71</v>
      </c>
      <c r="U311" s="31">
        <v>43</v>
      </c>
      <c r="V311" s="31">
        <v>57</v>
      </c>
      <c r="W311" t="s">
        <v>586</v>
      </c>
      <c r="Y311" t="s">
        <v>25</v>
      </c>
      <c r="Z311" t="s">
        <v>585</v>
      </c>
      <c r="AA311" t="b">
        <v>0</v>
      </c>
      <c r="AK311">
        <f t="shared" si="104"/>
        <v>7.7</v>
      </c>
      <c r="AL311">
        <f t="shared" si="105"/>
        <v>7.7003110000000001</v>
      </c>
      <c r="AM311">
        <f t="shared" si="106"/>
        <v>-1.299976</v>
      </c>
      <c r="AN311" t="str">
        <f t="shared" si="107"/>
        <v>Blackburn With Darwen Borough Council</v>
      </c>
      <c r="AO311">
        <f t="shared" si="108"/>
        <v>-1.3</v>
      </c>
      <c r="AQ311">
        <f>SUM($AU$2:AU311)</f>
        <v>301</v>
      </c>
      <c r="AR311" t="str">
        <f t="shared" si="101"/>
        <v>Blackburn With Darwen Borough Council</v>
      </c>
      <c r="AS311">
        <f t="shared" si="102"/>
        <v>-1.3</v>
      </c>
      <c r="AT311">
        <f t="shared" si="103"/>
        <v>0</v>
      </c>
      <c r="AU311">
        <f t="shared" si="109"/>
        <v>1</v>
      </c>
      <c r="AX311" t="str">
        <f t="shared" si="110"/>
        <v>East Staffordshire Borough Council</v>
      </c>
      <c r="AY311">
        <f t="shared" si="111"/>
        <v>-2.6</v>
      </c>
      <c r="AZ311">
        <f t="shared" si="112"/>
        <v>0</v>
      </c>
      <c r="BB311" t="str">
        <f t="shared" si="113"/>
        <v>East Staffordshire Borough Council</v>
      </c>
      <c r="BC311">
        <f t="shared" si="114"/>
        <v>-2.6</v>
      </c>
      <c r="BD311" s="31">
        <f>IFERROR(BC311-VLOOKUP(BB311,Data_2018!$C$2:$V$394,$AE$1+6,FALSE),"")</f>
        <v>4.3000000000000007</v>
      </c>
      <c r="BE311" s="43" t="str">
        <f t="shared" si="117"/>
        <v>h</v>
      </c>
      <c r="BL311" s="31" t="str">
        <f t="shared" si="118"/>
        <v>East Staffordshire Borough Council</v>
      </c>
      <c r="BM311" s="31">
        <f t="shared" si="119"/>
        <v>-4.3000000000000007</v>
      </c>
      <c r="BN311" s="31">
        <f t="shared" si="120"/>
        <v>-4.2999689000000005</v>
      </c>
      <c r="BO311" s="31">
        <f t="shared" si="121"/>
        <v>-2.4999927</v>
      </c>
      <c r="BP311" s="31" t="str">
        <f t="shared" si="122"/>
        <v>Suffolk County Council</v>
      </c>
      <c r="BQ311" s="31">
        <f t="shared" si="123"/>
        <v>-2.5</v>
      </c>
      <c r="BR311" s="31">
        <f t="shared" si="124"/>
        <v>-2.5</v>
      </c>
      <c r="BS311" s="31">
        <f t="shared" si="125"/>
        <v>0</v>
      </c>
    </row>
    <row r="312" spans="1:71" ht="14.25" customHeight="1" x14ac:dyDescent="0.25">
      <c r="A312" s="8">
        <f>--((B312+Data_2018!B312)=2)</f>
        <v>1</v>
      </c>
      <c r="B312" s="8">
        <f t="shared" si="115"/>
        <v>1</v>
      </c>
      <c r="C312" t="s">
        <v>587</v>
      </c>
      <c r="D312">
        <v>1</v>
      </c>
      <c r="E312" t="s">
        <v>736</v>
      </c>
      <c r="F312" s="31">
        <f t="shared" si="116"/>
        <v>1</v>
      </c>
      <c r="G312" s="31">
        <v>0</v>
      </c>
      <c r="H312" s="31" t="s">
        <v>34</v>
      </c>
      <c r="I312" s="31">
        <v>-5</v>
      </c>
      <c r="J312" s="31">
        <v>-21</v>
      </c>
      <c r="K312" s="31">
        <v>-49</v>
      </c>
      <c r="L312" s="31">
        <v>-75</v>
      </c>
      <c r="M312" s="31">
        <v>11.8</v>
      </c>
      <c r="N312" s="31">
        <v>3.4</v>
      </c>
      <c r="O312" s="31">
        <v>70.7</v>
      </c>
      <c r="P312" s="31">
        <v>29.3</v>
      </c>
      <c r="Q312" s="31">
        <v>41</v>
      </c>
      <c r="R312" s="31">
        <v>59</v>
      </c>
      <c r="S312" s="31">
        <v>27</v>
      </c>
      <c r="T312" s="31">
        <v>73</v>
      </c>
      <c r="U312" s="31">
        <v>47</v>
      </c>
      <c r="V312" s="31">
        <v>53</v>
      </c>
      <c r="Y312" t="s">
        <v>23</v>
      </c>
      <c r="Z312" t="s">
        <v>587</v>
      </c>
      <c r="AA312" t="b">
        <v>0</v>
      </c>
      <c r="AK312">
        <f t="shared" si="104"/>
        <v>-21</v>
      </c>
      <c r="AL312">
        <f t="shared" si="105"/>
        <v>-20.999687999999999</v>
      </c>
      <c r="AM312">
        <f t="shared" si="106"/>
        <v>-1.399648</v>
      </c>
      <c r="AN312" t="str">
        <f t="shared" si="107"/>
        <v>Torbay Council</v>
      </c>
      <c r="AO312">
        <f t="shared" si="108"/>
        <v>-1.4</v>
      </c>
      <c r="AQ312">
        <f>SUM($AU$2:AU312)</f>
        <v>302</v>
      </c>
      <c r="AR312" t="str">
        <f t="shared" si="101"/>
        <v>Torbay Council</v>
      </c>
      <c r="AS312">
        <f t="shared" si="102"/>
        <v>-1.4</v>
      </c>
      <c r="AT312">
        <f t="shared" si="103"/>
        <v>0</v>
      </c>
      <c r="AU312">
        <f t="shared" si="109"/>
        <v>1</v>
      </c>
      <c r="AX312" t="str">
        <f t="shared" si="110"/>
        <v>Enfield Council</v>
      </c>
      <c r="AY312">
        <f t="shared" si="111"/>
        <v>-2.9</v>
      </c>
      <c r="AZ312">
        <f t="shared" si="112"/>
        <v>0</v>
      </c>
      <c r="BB312" t="str">
        <f t="shared" si="113"/>
        <v>Enfield Council</v>
      </c>
      <c r="BC312">
        <f t="shared" si="114"/>
        <v>-2.9</v>
      </c>
      <c r="BD312" s="31">
        <f>IFERROR(BC312-VLOOKUP(BB312,Data_2018!$C$2:$V$394,$AE$1+6,FALSE),"")</f>
        <v>-4.4000000000000004</v>
      </c>
      <c r="BE312" s="43" t="str">
        <f t="shared" si="117"/>
        <v>i</v>
      </c>
      <c r="BL312" s="31" t="str">
        <f t="shared" si="118"/>
        <v>Enfield Council</v>
      </c>
      <c r="BM312" s="31">
        <f t="shared" si="119"/>
        <v>4.4000000000000004</v>
      </c>
      <c r="BN312" s="31">
        <f t="shared" si="120"/>
        <v>4.4000311999999999</v>
      </c>
      <c r="BO312" s="31">
        <f t="shared" si="121"/>
        <v>-2.4999950000000002</v>
      </c>
      <c r="BP312" s="31" t="str">
        <f t="shared" si="122"/>
        <v>Swale Borough Council</v>
      </c>
      <c r="BQ312" s="31">
        <f t="shared" si="123"/>
        <v>-2.5</v>
      </c>
      <c r="BR312" s="31">
        <f t="shared" si="124"/>
        <v>-2.5</v>
      </c>
      <c r="BS312" s="31">
        <f t="shared" si="125"/>
        <v>0</v>
      </c>
    </row>
    <row r="313" spans="1:71" ht="14.25" customHeight="1" x14ac:dyDescent="0.25">
      <c r="A313" s="8">
        <f>--((B313+Data_2018!B313)=2)</f>
        <v>1</v>
      </c>
      <c r="B313" s="8">
        <f t="shared" si="115"/>
        <v>1</v>
      </c>
      <c r="C313" t="s">
        <v>588</v>
      </c>
      <c r="D313">
        <v>1</v>
      </c>
      <c r="E313" t="s">
        <v>736</v>
      </c>
      <c r="F313" s="31">
        <f t="shared" si="116"/>
        <v>1</v>
      </c>
      <c r="G313" s="31">
        <v>0</v>
      </c>
      <c r="H313" s="31" t="s">
        <v>34</v>
      </c>
      <c r="I313" s="31">
        <v>-0.5</v>
      </c>
      <c r="J313" s="31">
        <v>0</v>
      </c>
      <c r="K313" s="31">
        <v>12.8</v>
      </c>
      <c r="L313" s="31">
        <v>0</v>
      </c>
      <c r="M313" s="31">
        <v>31.2</v>
      </c>
      <c r="N313" s="31">
        <v>30.1</v>
      </c>
      <c r="O313" s="31">
        <v>60</v>
      </c>
      <c r="P313" s="31">
        <v>40</v>
      </c>
      <c r="Q313" s="31">
        <v>46.8</v>
      </c>
      <c r="R313" s="31">
        <v>53.2</v>
      </c>
      <c r="S313" s="31">
        <v>47.4</v>
      </c>
      <c r="T313" s="31">
        <v>52.6</v>
      </c>
      <c r="U313" s="31">
        <v>48.8</v>
      </c>
      <c r="V313" s="31">
        <v>51.2</v>
      </c>
      <c r="W313" t="s">
        <v>266</v>
      </c>
      <c r="Y313" t="s">
        <v>23</v>
      </c>
      <c r="Z313" t="s">
        <v>588</v>
      </c>
      <c r="AA313" t="b">
        <v>0</v>
      </c>
      <c r="AK313">
        <f t="shared" si="104"/>
        <v>0</v>
      </c>
      <c r="AL313">
        <f t="shared" si="105"/>
        <v>3.1299999999999996E-4</v>
      </c>
      <c r="AM313">
        <f t="shared" si="106"/>
        <v>-1.4997229999999999</v>
      </c>
      <c r="AN313" t="str">
        <f t="shared" si="107"/>
        <v>Rutland County Council</v>
      </c>
      <c r="AO313">
        <f t="shared" si="108"/>
        <v>-1.5</v>
      </c>
      <c r="AQ313">
        <f>SUM($AU$2:AU313)</f>
        <v>303</v>
      </c>
      <c r="AR313" t="str">
        <f t="shared" si="101"/>
        <v>Rutland County Council</v>
      </c>
      <c r="AS313">
        <f t="shared" si="102"/>
        <v>-1.5</v>
      </c>
      <c r="AT313">
        <f t="shared" si="103"/>
        <v>0</v>
      </c>
      <c r="AU313">
        <f t="shared" si="109"/>
        <v>1</v>
      </c>
      <c r="AX313" t="str">
        <f t="shared" si="110"/>
        <v>Cheshire West And Chester Council</v>
      </c>
      <c r="AY313">
        <f t="shared" si="111"/>
        <v>-3.2</v>
      </c>
      <c r="AZ313">
        <f t="shared" si="112"/>
        <v>0</v>
      </c>
      <c r="BB313" t="str">
        <f t="shared" si="113"/>
        <v>Cheshire West And Chester Council</v>
      </c>
      <c r="BC313">
        <f t="shared" si="114"/>
        <v>-3.2</v>
      </c>
      <c r="BD313" s="31">
        <f>IFERROR(BC313-VLOOKUP(BB313,Data_2018!$C$2:$V$394,$AE$1+6,FALSE),"")</f>
        <v>-1.1000000000000001</v>
      </c>
      <c r="BE313" s="43" t="str">
        <f t="shared" si="117"/>
        <v>i</v>
      </c>
      <c r="BL313" s="31" t="str">
        <f t="shared" si="118"/>
        <v>Cheshire West And Chester Council</v>
      </c>
      <c r="BM313" s="31">
        <f t="shared" si="119"/>
        <v>1.1000000000000001</v>
      </c>
      <c r="BN313" s="31">
        <f t="shared" si="120"/>
        <v>1.1000313000000002</v>
      </c>
      <c r="BO313" s="31">
        <f t="shared" si="121"/>
        <v>-2.5999721</v>
      </c>
      <c r="BP313" s="31" t="str">
        <f t="shared" si="122"/>
        <v>Nottingham City Council</v>
      </c>
      <c r="BQ313" s="31">
        <f t="shared" si="123"/>
        <v>-2.6</v>
      </c>
      <c r="BR313" s="31">
        <f t="shared" si="124"/>
        <v>-2.6</v>
      </c>
      <c r="BS313" s="31">
        <f t="shared" si="125"/>
        <v>0</v>
      </c>
    </row>
    <row r="314" spans="1:71" ht="14.25" customHeight="1" x14ac:dyDescent="0.25">
      <c r="A314" s="8">
        <f>--((B314+Data_2018!B314)=2)</f>
        <v>1</v>
      </c>
      <c r="B314" s="8">
        <f t="shared" si="115"/>
        <v>1</v>
      </c>
      <c r="C314" t="s">
        <v>589</v>
      </c>
      <c r="E314" t="s">
        <v>737</v>
      </c>
      <c r="F314" s="31">
        <f t="shared" si="116"/>
        <v>1</v>
      </c>
      <c r="G314" s="31">
        <v>0</v>
      </c>
      <c r="H314" s="31" t="s">
        <v>34</v>
      </c>
      <c r="I314" s="31">
        <v>8.6999999999999993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22</v>
      </c>
      <c r="P314" s="31">
        <v>78</v>
      </c>
      <c r="Q314" s="31">
        <v>37</v>
      </c>
      <c r="R314" s="31">
        <v>63</v>
      </c>
      <c r="S314" s="31">
        <v>30</v>
      </c>
      <c r="T314" s="31">
        <v>70</v>
      </c>
      <c r="U314" s="31">
        <v>35</v>
      </c>
      <c r="V314" s="31">
        <v>65</v>
      </c>
      <c r="W314" t="s">
        <v>590</v>
      </c>
      <c r="Y314" t="s">
        <v>25</v>
      </c>
      <c r="Z314" t="s">
        <v>589</v>
      </c>
      <c r="AA314" t="b">
        <v>0</v>
      </c>
      <c r="AK314">
        <f t="shared" si="104"/>
        <v>0</v>
      </c>
      <c r="AL314">
        <f t="shared" si="105"/>
        <v>3.1399999999999999E-4</v>
      </c>
      <c r="AM314">
        <f t="shared" si="106"/>
        <v>-1.599809</v>
      </c>
      <c r="AN314" t="str">
        <f t="shared" si="107"/>
        <v>London Borough of Camden</v>
      </c>
      <c r="AO314">
        <f t="shared" si="108"/>
        <v>-1.6</v>
      </c>
      <c r="AQ314">
        <f>SUM($AU$2:AU314)</f>
        <v>304</v>
      </c>
      <c r="AR314" t="str">
        <f t="shared" si="101"/>
        <v>London Borough of Camden</v>
      </c>
      <c r="AS314">
        <f t="shared" si="102"/>
        <v>-1.6</v>
      </c>
      <c r="AT314">
        <f t="shared" si="103"/>
        <v>0</v>
      </c>
      <c r="AU314">
        <f t="shared" si="109"/>
        <v>1</v>
      </c>
      <c r="AX314" t="str">
        <f t="shared" si="110"/>
        <v>Carlisle City Council</v>
      </c>
      <c r="AY314">
        <f t="shared" si="111"/>
        <v>-3.2</v>
      </c>
      <c r="AZ314">
        <f t="shared" si="112"/>
        <v>0</v>
      </c>
      <c r="BB314" t="str">
        <f t="shared" si="113"/>
        <v>Carlisle City Council</v>
      </c>
      <c r="BC314">
        <f t="shared" si="114"/>
        <v>-3.2</v>
      </c>
      <c r="BD314" s="31">
        <f>IFERROR(BC314-VLOOKUP(BB314,Data_2018!$C$2:$V$394,$AE$1+6,FALSE),"")</f>
        <v>3.0999999999999996</v>
      </c>
      <c r="BE314" s="43" t="str">
        <f t="shared" si="117"/>
        <v>h</v>
      </c>
      <c r="BL314" s="31" t="str">
        <f t="shared" si="118"/>
        <v>Carlisle City Council</v>
      </c>
      <c r="BM314" s="31">
        <f t="shared" si="119"/>
        <v>-3.0999999999999996</v>
      </c>
      <c r="BN314" s="31">
        <f t="shared" si="120"/>
        <v>-3.0999685999999995</v>
      </c>
      <c r="BO314" s="31">
        <f t="shared" si="121"/>
        <v>-2.5999732</v>
      </c>
      <c r="BP314" s="31" t="str">
        <f t="shared" si="122"/>
        <v>Nottingham City Council</v>
      </c>
      <c r="BQ314" s="31">
        <f t="shared" si="123"/>
        <v>-2.6</v>
      </c>
      <c r="BR314" s="31">
        <f t="shared" si="124"/>
        <v>-2.6</v>
      </c>
      <c r="BS314" s="31">
        <f t="shared" si="125"/>
        <v>0</v>
      </c>
    </row>
    <row r="315" spans="1:71" ht="14.25" customHeight="1" x14ac:dyDescent="0.25">
      <c r="A315" s="8">
        <f>--((B315+Data_2018!B315)=2)</f>
        <v>1</v>
      </c>
      <c r="B315" s="8">
        <f t="shared" si="115"/>
        <v>1</v>
      </c>
      <c r="C315" t="s">
        <v>591</v>
      </c>
      <c r="D315">
        <v>1</v>
      </c>
      <c r="E315" t="s">
        <v>736</v>
      </c>
      <c r="F315" s="31">
        <f t="shared" si="116"/>
        <v>1</v>
      </c>
      <c r="G315" s="31">
        <v>0</v>
      </c>
      <c r="H315" s="31" t="s">
        <v>34</v>
      </c>
      <c r="I315" s="31">
        <v>3.5</v>
      </c>
      <c r="J315" s="31">
        <v>3.2</v>
      </c>
      <c r="K315" s="31">
        <v>55.3</v>
      </c>
      <c r="L315" s="31">
        <v>53.6</v>
      </c>
      <c r="M315" s="31">
        <v>7.7</v>
      </c>
      <c r="N315" s="31">
        <v>9.5</v>
      </c>
      <c r="O315" s="31">
        <v>35.200000000000003</v>
      </c>
      <c r="P315" s="31">
        <v>64.8</v>
      </c>
      <c r="Q315" s="31">
        <v>40</v>
      </c>
      <c r="R315" s="31">
        <v>60</v>
      </c>
      <c r="S315" s="31">
        <v>39</v>
      </c>
      <c r="T315" s="31">
        <v>61</v>
      </c>
      <c r="U315" s="31">
        <v>46.2</v>
      </c>
      <c r="V315" s="31">
        <v>53.8</v>
      </c>
      <c r="W315" t="s">
        <v>592</v>
      </c>
      <c r="Y315" t="s">
        <v>23</v>
      </c>
      <c r="Z315" t="s">
        <v>591</v>
      </c>
      <c r="AA315" t="b">
        <v>0</v>
      </c>
      <c r="AK315">
        <f t="shared" si="104"/>
        <v>3.2</v>
      </c>
      <c r="AL315">
        <f t="shared" si="105"/>
        <v>3.2003150000000002</v>
      </c>
      <c r="AM315">
        <f t="shared" si="106"/>
        <v>-1.5998840000000001</v>
      </c>
      <c r="AN315" t="str">
        <f t="shared" si="107"/>
        <v>Elmbridge Borough Council</v>
      </c>
      <c r="AO315">
        <f t="shared" si="108"/>
        <v>-1.6</v>
      </c>
      <c r="AQ315">
        <f>SUM($AU$2:AU315)</f>
        <v>305</v>
      </c>
      <c r="AR315" t="str">
        <f t="shared" si="101"/>
        <v>Elmbridge Borough Council</v>
      </c>
      <c r="AS315">
        <f t="shared" si="102"/>
        <v>-1.6</v>
      </c>
      <c r="AT315">
        <f t="shared" si="103"/>
        <v>0</v>
      </c>
      <c r="AU315">
        <f t="shared" si="109"/>
        <v>1</v>
      </c>
      <c r="AX315" t="str">
        <f t="shared" si="110"/>
        <v>Bournemouth Borough Council</v>
      </c>
      <c r="AY315">
        <f t="shared" si="111"/>
        <v>-3.9</v>
      </c>
      <c r="AZ315">
        <f t="shared" si="112"/>
        <v>0</v>
      </c>
      <c r="BB315" t="str">
        <f t="shared" si="113"/>
        <v>Bournemouth Borough Council</v>
      </c>
      <c r="BC315">
        <f t="shared" si="114"/>
        <v>-3.9</v>
      </c>
      <c r="BD315" s="31">
        <f>IFERROR(BC315-VLOOKUP(BB315,Data_2018!$C$2:$V$394,$AE$1+6,FALSE),"")</f>
        <v>-1</v>
      </c>
      <c r="BE315" s="43" t="str">
        <f t="shared" si="117"/>
        <v>i</v>
      </c>
      <c r="BL315" s="31" t="str">
        <f t="shared" si="118"/>
        <v>Bournemouth Borough Council</v>
      </c>
      <c r="BM315" s="31">
        <f t="shared" si="119"/>
        <v>1</v>
      </c>
      <c r="BN315" s="31">
        <f t="shared" si="120"/>
        <v>1.0000315</v>
      </c>
      <c r="BO315" s="31">
        <f t="shared" si="121"/>
        <v>-2.5999873999999998</v>
      </c>
      <c r="BP315" s="31" t="str">
        <f t="shared" si="122"/>
        <v>Cambridgeshire Fire &amp; Rescue Service</v>
      </c>
      <c r="BQ315" s="31">
        <f t="shared" si="123"/>
        <v>-2.5999999999999996</v>
      </c>
      <c r="BR315" s="31">
        <f t="shared" si="124"/>
        <v>-2.5999999999999996</v>
      </c>
      <c r="BS315" s="31">
        <f t="shared" si="125"/>
        <v>0</v>
      </c>
    </row>
    <row r="316" spans="1:71" ht="14.25" customHeight="1" x14ac:dyDescent="0.25">
      <c r="A316" s="8">
        <f>--((B316+Data_2018!B316)=2)</f>
        <v>1</v>
      </c>
      <c r="B316" s="8">
        <f t="shared" si="115"/>
        <v>1</v>
      </c>
      <c r="C316" t="s">
        <v>593</v>
      </c>
      <c r="D316">
        <v>1</v>
      </c>
      <c r="E316" t="s">
        <v>736</v>
      </c>
      <c r="F316" s="31">
        <f t="shared" si="116"/>
        <v>1</v>
      </c>
      <c r="G316" s="31">
        <v>0</v>
      </c>
      <c r="H316" s="31" t="s">
        <v>34</v>
      </c>
      <c r="I316" s="31">
        <v>7.6</v>
      </c>
      <c r="J316" s="31">
        <v>-2.4</v>
      </c>
      <c r="K316" s="31">
        <v>0</v>
      </c>
      <c r="L316" s="31">
        <v>0</v>
      </c>
      <c r="M316" s="31">
        <v>0</v>
      </c>
      <c r="N316" s="31">
        <v>0</v>
      </c>
      <c r="O316" s="31">
        <v>51.8</v>
      </c>
      <c r="P316" s="31">
        <v>48.2</v>
      </c>
      <c r="Q316" s="31">
        <v>62.5</v>
      </c>
      <c r="R316" s="31">
        <v>37.5</v>
      </c>
      <c r="S316" s="31">
        <v>50.9</v>
      </c>
      <c r="T316" s="31">
        <v>49.1</v>
      </c>
      <c r="U316" s="31">
        <v>60.7</v>
      </c>
      <c r="V316" s="31">
        <v>39.299999999999997</v>
      </c>
      <c r="W316" t="s">
        <v>594</v>
      </c>
      <c r="Y316" t="s">
        <v>22</v>
      </c>
      <c r="Z316" t="s">
        <v>593</v>
      </c>
      <c r="AA316" t="b">
        <v>0</v>
      </c>
      <c r="AK316">
        <f t="shared" si="104"/>
        <v>-2.4</v>
      </c>
      <c r="AL316">
        <f t="shared" si="105"/>
        <v>-2.3996839999999997</v>
      </c>
      <c r="AM316">
        <f t="shared" si="106"/>
        <v>-1.599933</v>
      </c>
      <c r="AN316" t="str">
        <f t="shared" si="107"/>
        <v>Christchurch and East Dorset Councils</v>
      </c>
      <c r="AO316">
        <f t="shared" si="108"/>
        <v>-1.6</v>
      </c>
      <c r="AQ316">
        <f>SUM($AU$2:AU316)</f>
        <v>306</v>
      </c>
      <c r="AR316" t="str">
        <f t="shared" si="101"/>
        <v>Christchurch and East Dorset Councils</v>
      </c>
      <c r="AS316">
        <f t="shared" si="102"/>
        <v>-1.6</v>
      </c>
      <c r="AT316">
        <f t="shared" si="103"/>
        <v>0</v>
      </c>
      <c r="AU316">
        <f t="shared" si="109"/>
        <v>1</v>
      </c>
      <c r="AX316" t="str">
        <f t="shared" si="110"/>
        <v>Crawley Borough Council</v>
      </c>
      <c r="AY316">
        <f t="shared" si="111"/>
        <v>-4</v>
      </c>
      <c r="AZ316">
        <f t="shared" si="112"/>
        <v>0</v>
      </c>
      <c r="BB316" t="str">
        <f t="shared" si="113"/>
        <v>Crawley Borough Council</v>
      </c>
      <c r="BC316">
        <f t="shared" si="114"/>
        <v>-4</v>
      </c>
      <c r="BD316" s="31">
        <f>IFERROR(BC316-VLOOKUP(BB316,Data_2018!$C$2:$V$394,$AE$1+6,FALSE),"")</f>
        <v>-4.0999999999999996</v>
      </c>
      <c r="BE316" s="43" t="str">
        <f t="shared" si="117"/>
        <v>i</v>
      </c>
      <c r="BL316" s="31" t="str">
        <f t="shared" si="118"/>
        <v>Crawley Borough Council</v>
      </c>
      <c r="BM316" s="31">
        <f t="shared" si="119"/>
        <v>4.0999999999999996</v>
      </c>
      <c r="BN316" s="31">
        <f t="shared" si="120"/>
        <v>4.1000315999999994</v>
      </c>
      <c r="BO316" s="31">
        <f t="shared" si="121"/>
        <v>-2.5999886999999995</v>
      </c>
      <c r="BP316" s="31" t="str">
        <f t="shared" si="122"/>
        <v>Sussex Police</v>
      </c>
      <c r="BQ316" s="31">
        <f t="shared" si="123"/>
        <v>-2.5999999999999996</v>
      </c>
      <c r="BR316" s="31">
        <f t="shared" si="124"/>
        <v>-2.5999999999999996</v>
      </c>
      <c r="BS316" s="31">
        <f t="shared" si="125"/>
        <v>0</v>
      </c>
    </row>
    <row r="317" spans="1:71" ht="14.25" customHeight="1" x14ac:dyDescent="0.25">
      <c r="A317" s="8">
        <f>--((B317+Data_2018!B317)=2)</f>
        <v>1</v>
      </c>
      <c r="B317" s="8">
        <f t="shared" si="115"/>
        <v>1</v>
      </c>
      <c r="C317" t="s">
        <v>595</v>
      </c>
      <c r="D317">
        <v>1</v>
      </c>
      <c r="E317" t="s">
        <v>741</v>
      </c>
      <c r="F317" s="31">
        <f t="shared" si="116"/>
        <v>1</v>
      </c>
      <c r="G317" s="31">
        <v>0</v>
      </c>
      <c r="H317" s="31" t="s">
        <v>34</v>
      </c>
      <c r="I317" s="31">
        <v>12.3</v>
      </c>
      <c r="J317" s="31">
        <v>14.4</v>
      </c>
      <c r="K317" s="31">
        <v>100</v>
      </c>
      <c r="L317" s="31">
        <v>100</v>
      </c>
      <c r="M317" s="31">
        <v>0.3</v>
      </c>
      <c r="N317" s="31">
        <v>0</v>
      </c>
      <c r="O317" s="31">
        <v>21.2</v>
      </c>
      <c r="P317" s="31">
        <v>78.8</v>
      </c>
      <c r="Q317" s="31">
        <v>19.2</v>
      </c>
      <c r="R317" s="31">
        <v>80.8</v>
      </c>
      <c r="S317" s="31">
        <v>22.8</v>
      </c>
      <c r="T317" s="31">
        <v>77.2</v>
      </c>
      <c r="U317" s="31">
        <v>30.3</v>
      </c>
      <c r="V317" s="31">
        <v>69.7</v>
      </c>
      <c r="W317" t="s">
        <v>596</v>
      </c>
      <c r="Y317" t="s">
        <v>25</v>
      </c>
      <c r="Z317" t="s">
        <v>595</v>
      </c>
      <c r="AA317" t="b">
        <v>0</v>
      </c>
      <c r="AK317">
        <f t="shared" si="104"/>
        <v>14.4</v>
      </c>
      <c r="AL317">
        <f t="shared" si="105"/>
        <v>14.400317000000001</v>
      </c>
      <c r="AM317">
        <f t="shared" si="106"/>
        <v>-2.3996839999999997</v>
      </c>
      <c r="AN317" t="str">
        <f t="shared" si="107"/>
        <v>Stafford Borough Council</v>
      </c>
      <c r="AO317">
        <f t="shared" si="108"/>
        <v>-2.4</v>
      </c>
      <c r="AQ317">
        <f>SUM($AU$2:AU317)</f>
        <v>307</v>
      </c>
      <c r="AR317" t="str">
        <f t="shared" si="101"/>
        <v>Stafford Borough Council</v>
      </c>
      <c r="AS317">
        <f t="shared" si="102"/>
        <v>-2.4</v>
      </c>
      <c r="AT317">
        <f t="shared" si="103"/>
        <v>0</v>
      </c>
      <c r="AU317">
        <f t="shared" si="109"/>
        <v>1</v>
      </c>
      <c r="AX317" t="str">
        <f t="shared" si="110"/>
        <v>Adur District Council</v>
      </c>
      <c r="AY317">
        <f t="shared" si="111"/>
        <v>0</v>
      </c>
      <c r="AZ317">
        <f t="shared" si="112"/>
        <v>-4.2</v>
      </c>
      <c r="BB317" t="str">
        <f t="shared" si="113"/>
        <v>Adur District Council</v>
      </c>
      <c r="BC317">
        <f t="shared" si="114"/>
        <v>-4.2</v>
      </c>
      <c r="BD317" s="31">
        <f>IFERROR(BC317-VLOOKUP(BB317,Data_2018!$C$2:$V$394,$AE$1+6,FALSE),"")</f>
        <v>46.099999999999994</v>
      </c>
      <c r="BE317" s="43" t="str">
        <f t="shared" si="117"/>
        <v>h</v>
      </c>
      <c r="BL317" s="31" t="str">
        <f t="shared" si="118"/>
        <v>Adur District Council</v>
      </c>
      <c r="BM317" s="31">
        <f t="shared" si="119"/>
        <v>-46.099999999999994</v>
      </c>
      <c r="BN317" s="31">
        <f t="shared" si="120"/>
        <v>-46.099968299999993</v>
      </c>
      <c r="BO317" s="31">
        <f t="shared" si="121"/>
        <v>-2.5999894999999995</v>
      </c>
      <c r="BP317" s="31" t="str">
        <f t="shared" si="122"/>
        <v>Herefordshire Council</v>
      </c>
      <c r="BQ317" s="31">
        <f t="shared" si="123"/>
        <v>-2.5999999999999996</v>
      </c>
      <c r="BR317" s="31">
        <f t="shared" si="124"/>
        <v>-2.5999999999999996</v>
      </c>
      <c r="BS317" s="31">
        <f t="shared" si="125"/>
        <v>0</v>
      </c>
    </row>
    <row r="318" spans="1:71" ht="14.25" customHeight="1" x14ac:dyDescent="0.25">
      <c r="A318" s="8">
        <f>--((B318+Data_2018!B318)=2)</f>
        <v>1</v>
      </c>
      <c r="B318" s="8">
        <f t="shared" si="115"/>
        <v>1</v>
      </c>
      <c r="C318" t="s">
        <v>597</v>
      </c>
      <c r="D318">
        <v>1</v>
      </c>
      <c r="E318" t="s">
        <v>740</v>
      </c>
      <c r="F318" s="31">
        <f t="shared" si="116"/>
        <v>1</v>
      </c>
      <c r="G318" s="31">
        <v>0</v>
      </c>
      <c r="H318" s="31" t="s">
        <v>46</v>
      </c>
      <c r="I318" s="31">
        <v>-5.4</v>
      </c>
      <c r="J318" s="31">
        <v>-9</v>
      </c>
      <c r="K318" s="31">
        <v>0</v>
      </c>
      <c r="L318" s="31">
        <v>0</v>
      </c>
      <c r="M318" s="31">
        <v>0</v>
      </c>
      <c r="N318" s="31">
        <v>0</v>
      </c>
      <c r="O318" s="31">
        <v>64</v>
      </c>
      <c r="P318" s="31">
        <v>36</v>
      </c>
      <c r="Q318" s="31">
        <v>88</v>
      </c>
      <c r="R318" s="31">
        <v>12</v>
      </c>
      <c r="S318" s="31">
        <v>91</v>
      </c>
      <c r="T318" s="31">
        <v>9</v>
      </c>
      <c r="U318" s="31">
        <v>79</v>
      </c>
      <c r="V318" s="31">
        <v>21</v>
      </c>
      <c r="Y318" t="s">
        <v>22</v>
      </c>
      <c r="Z318" t="s">
        <v>597</v>
      </c>
      <c r="AA318" t="b">
        <v>0</v>
      </c>
      <c r="AK318">
        <f t="shared" si="104"/>
        <v>-9</v>
      </c>
      <c r="AL318">
        <f t="shared" si="105"/>
        <v>-8.999682</v>
      </c>
      <c r="AM318">
        <f t="shared" si="106"/>
        <v>-2.3999829999999998</v>
      </c>
      <c r="AN318" t="str">
        <f t="shared" si="107"/>
        <v>Bassetlaw District Council</v>
      </c>
      <c r="AO318">
        <f t="shared" si="108"/>
        <v>-2.4</v>
      </c>
      <c r="AQ318">
        <f>SUM($AU$2:AU318)</f>
        <v>308</v>
      </c>
      <c r="AR318" t="str">
        <f t="shared" si="101"/>
        <v>Bassetlaw District Council</v>
      </c>
      <c r="AS318">
        <f t="shared" si="102"/>
        <v>-2.4</v>
      </c>
      <c r="AT318">
        <f t="shared" si="103"/>
        <v>0</v>
      </c>
      <c r="AU318">
        <f t="shared" si="109"/>
        <v>1</v>
      </c>
      <c r="AX318" t="str">
        <f t="shared" si="110"/>
        <v>Redcar &amp; Cleveland Borough Council</v>
      </c>
      <c r="AY318">
        <f t="shared" si="111"/>
        <v>-4.3</v>
      </c>
      <c r="AZ318">
        <f t="shared" si="112"/>
        <v>0</v>
      </c>
      <c r="BB318" t="str">
        <f t="shared" si="113"/>
        <v>Redcar &amp; Cleveland Borough Council</v>
      </c>
      <c r="BC318">
        <f t="shared" si="114"/>
        <v>-4.3</v>
      </c>
      <c r="BD318" s="31">
        <f>IFERROR(BC318-VLOOKUP(BB318,Data_2018!$C$2:$V$394,$AE$1+6,FALSE),"")</f>
        <v>-4.3</v>
      </c>
      <c r="BE318" s="43" t="str">
        <f t="shared" si="117"/>
        <v>i</v>
      </c>
      <c r="BL318" s="31" t="str">
        <f t="shared" si="118"/>
        <v>Redcar &amp; Cleveland Borough Council</v>
      </c>
      <c r="BM318" s="31">
        <f t="shared" si="119"/>
        <v>4.3</v>
      </c>
      <c r="BN318" s="31">
        <f t="shared" si="120"/>
        <v>4.3000318000000002</v>
      </c>
      <c r="BO318" s="31">
        <f t="shared" si="121"/>
        <v>-2.6999749999999998</v>
      </c>
      <c r="BP318" s="31" t="str">
        <f t="shared" si="122"/>
        <v>Swindon Borough Council</v>
      </c>
      <c r="BQ318" s="31">
        <f t="shared" si="123"/>
        <v>-2.6999999999999997</v>
      </c>
      <c r="BR318" s="31">
        <f t="shared" si="124"/>
        <v>-2.6999999999999997</v>
      </c>
      <c r="BS318" s="31">
        <f t="shared" si="125"/>
        <v>0</v>
      </c>
    </row>
    <row r="319" spans="1:71" ht="14.25" customHeight="1" x14ac:dyDescent="0.25">
      <c r="A319" s="8">
        <f>--((B319+Data_2018!B319)=2)</f>
        <v>1</v>
      </c>
      <c r="B319" s="8">
        <f t="shared" si="115"/>
        <v>1</v>
      </c>
      <c r="C319" s="3" t="s">
        <v>598</v>
      </c>
      <c r="D319" s="3">
        <v>1</v>
      </c>
      <c r="E319" t="s">
        <v>739</v>
      </c>
      <c r="F319" s="31">
        <f t="shared" si="116"/>
        <v>1</v>
      </c>
      <c r="G319" s="31">
        <v>0</v>
      </c>
      <c r="H319" s="31" t="s">
        <v>43</v>
      </c>
      <c r="I319" s="31">
        <v>13.6</v>
      </c>
      <c r="J319" s="31">
        <v>19.100000000000001</v>
      </c>
      <c r="K319" s="31">
        <v>26.9</v>
      </c>
      <c r="L319" s="31">
        <v>40</v>
      </c>
      <c r="M319" s="31">
        <v>12.4</v>
      </c>
      <c r="N319" s="31">
        <v>5.2</v>
      </c>
      <c r="O319" s="31">
        <v>37</v>
      </c>
      <c r="P319" s="31">
        <v>63</v>
      </c>
      <c r="Q319" s="31">
        <v>40</v>
      </c>
      <c r="R319" s="31">
        <v>60</v>
      </c>
      <c r="S319" s="31">
        <v>65</v>
      </c>
      <c r="T319" s="31">
        <v>35</v>
      </c>
      <c r="U319" s="31">
        <v>73</v>
      </c>
      <c r="V319" s="31">
        <v>27</v>
      </c>
      <c r="W319" s="3" t="s">
        <v>599</v>
      </c>
      <c r="X319" s="3"/>
      <c r="Y319" s="3" t="s">
        <v>25</v>
      </c>
      <c r="Z319" s="3" t="s">
        <v>598</v>
      </c>
      <c r="AA319" s="3" t="b">
        <v>0</v>
      </c>
      <c r="AK319">
        <f t="shared" si="104"/>
        <v>19.100000000000001</v>
      </c>
      <c r="AL319">
        <f t="shared" si="105"/>
        <v>19.100319000000002</v>
      </c>
      <c r="AM319">
        <f t="shared" si="106"/>
        <v>-2.599853</v>
      </c>
      <c r="AN319" t="str">
        <f t="shared" si="107"/>
        <v>Harrogate Borough Council</v>
      </c>
      <c r="AO319">
        <f t="shared" si="108"/>
        <v>-2.6</v>
      </c>
      <c r="AQ319">
        <f>SUM($AU$2:AU319)</f>
        <v>309</v>
      </c>
      <c r="AR319" t="str">
        <f t="shared" si="101"/>
        <v>Harrogate Borough Council</v>
      </c>
      <c r="AS319">
        <f t="shared" si="102"/>
        <v>-2.6</v>
      </c>
      <c r="AT319">
        <f t="shared" si="103"/>
        <v>0</v>
      </c>
      <c r="AU319">
        <f t="shared" si="109"/>
        <v>1</v>
      </c>
      <c r="AX319" t="str">
        <f t="shared" si="110"/>
        <v>London Fire &amp; Emergency Planning Authority</v>
      </c>
      <c r="AY319">
        <f t="shared" si="111"/>
        <v>-4.5999999999999996</v>
      </c>
      <c r="AZ319">
        <f t="shared" si="112"/>
        <v>0</v>
      </c>
      <c r="BB319" t="str">
        <f t="shared" si="113"/>
        <v>London Fire &amp; Emergency Planning Authority</v>
      </c>
      <c r="BC319">
        <f t="shared" si="114"/>
        <v>-4.5999999999999996</v>
      </c>
      <c r="BD319" s="31">
        <f>IFERROR(BC319-VLOOKUP(BB319,Data_2018!$C$2:$V$394,$AE$1+6,FALSE),"")</f>
        <v>-0.5</v>
      </c>
      <c r="BE319" s="43" t="str">
        <f t="shared" si="117"/>
        <v>i</v>
      </c>
      <c r="BL319" s="31" t="str">
        <f t="shared" si="118"/>
        <v>London Fire &amp; Emergency Planning Authority</v>
      </c>
      <c r="BM319" s="31">
        <f t="shared" si="119"/>
        <v>0.5</v>
      </c>
      <c r="BN319" s="31">
        <f t="shared" si="120"/>
        <v>0.50003189999999997</v>
      </c>
      <c r="BO319" s="31">
        <f t="shared" si="121"/>
        <v>-2.799963299999999</v>
      </c>
      <c r="BP319" s="31" t="str">
        <f t="shared" si="122"/>
        <v>Fylde Borough Council</v>
      </c>
      <c r="BQ319" s="31">
        <f t="shared" si="123"/>
        <v>-2.7999999999999989</v>
      </c>
      <c r="BR319" s="31">
        <f t="shared" si="124"/>
        <v>-2.7999999999999989</v>
      </c>
      <c r="BS319" s="31">
        <f t="shared" si="125"/>
        <v>0</v>
      </c>
    </row>
    <row r="320" spans="1:71" ht="14.25" customHeight="1" x14ac:dyDescent="0.25">
      <c r="A320" s="8">
        <f>--((B320+Data_2018!B320)=2)</f>
        <v>1</v>
      </c>
      <c r="B320" s="8">
        <f t="shared" si="115"/>
        <v>1</v>
      </c>
      <c r="C320" t="s">
        <v>600</v>
      </c>
      <c r="D320">
        <v>1</v>
      </c>
      <c r="E320" t="s">
        <v>736</v>
      </c>
      <c r="F320" s="31">
        <f t="shared" si="116"/>
        <v>1</v>
      </c>
      <c r="G320" s="31">
        <v>0</v>
      </c>
      <c r="H320" s="31" t="s">
        <v>34</v>
      </c>
      <c r="I320" s="31">
        <v>6.2</v>
      </c>
      <c r="J320" s="31">
        <v>5.9</v>
      </c>
      <c r="K320" s="31">
        <v>0</v>
      </c>
      <c r="L320" s="31">
        <v>0</v>
      </c>
      <c r="M320" s="31">
        <v>0</v>
      </c>
      <c r="N320" s="31">
        <v>0</v>
      </c>
      <c r="O320" s="31">
        <v>42.4</v>
      </c>
      <c r="P320" s="31">
        <v>57.6</v>
      </c>
      <c r="Q320" s="31">
        <v>43.3</v>
      </c>
      <c r="R320" s="31">
        <v>56.7</v>
      </c>
      <c r="S320" s="31">
        <v>38.9</v>
      </c>
      <c r="T320" s="31">
        <v>61.1</v>
      </c>
      <c r="U320" s="31">
        <v>51</v>
      </c>
      <c r="V320" s="31">
        <v>49</v>
      </c>
      <c r="Y320" t="s">
        <v>22</v>
      </c>
      <c r="Z320" t="s">
        <v>600</v>
      </c>
      <c r="AA320" t="b">
        <v>0</v>
      </c>
      <c r="AK320">
        <f t="shared" si="104"/>
        <v>5.9</v>
      </c>
      <c r="AL320">
        <f t="shared" si="105"/>
        <v>5.9003200000000007</v>
      </c>
      <c r="AM320">
        <f t="shared" si="106"/>
        <v>-2.5998890000000001</v>
      </c>
      <c r="AN320" t="str">
        <f t="shared" si="107"/>
        <v>East Staffordshire Borough Council</v>
      </c>
      <c r="AO320">
        <f t="shared" si="108"/>
        <v>-2.6</v>
      </c>
      <c r="AQ320">
        <f>SUM($AU$2:AU320)</f>
        <v>310</v>
      </c>
      <c r="AR320" t="str">
        <f t="shared" ref="AR320:AR366" si="126">AN320</f>
        <v>East Staffordshire Borough Council</v>
      </c>
      <c r="AS320">
        <f t="shared" ref="AS320:AS366" si="127">IF(AR320=$AR$1,0,AO320)</f>
        <v>-2.6</v>
      </c>
      <c r="AT320">
        <f t="shared" ref="AT320:AT366" si="128">IF(AR320=$AR$1,AO320,0)</f>
        <v>0</v>
      </c>
      <c r="AU320">
        <f t="shared" si="109"/>
        <v>1</v>
      </c>
      <c r="AX320" t="str">
        <f t="shared" si="110"/>
        <v>Chelmsford City Council</v>
      </c>
      <c r="AY320">
        <f t="shared" si="111"/>
        <v>-4.8</v>
      </c>
      <c r="AZ320">
        <f t="shared" si="112"/>
        <v>0</v>
      </c>
      <c r="BB320" t="str">
        <f t="shared" si="113"/>
        <v>Chelmsford City Council</v>
      </c>
      <c r="BC320">
        <f t="shared" si="114"/>
        <v>-4.8</v>
      </c>
      <c r="BD320" s="31">
        <f>IFERROR(BC320-VLOOKUP(BB320,Data_2018!$C$2:$V$394,$AE$1+6,FALSE),"")</f>
        <v>0.29999999999999982</v>
      </c>
      <c r="BE320" s="43" t="str">
        <f t="shared" si="117"/>
        <v>h</v>
      </c>
      <c r="BL320" s="31" t="str">
        <f t="shared" si="118"/>
        <v>Chelmsford City Council</v>
      </c>
      <c r="BM320" s="31">
        <f t="shared" si="119"/>
        <v>-0.29999999999999982</v>
      </c>
      <c r="BN320" s="31">
        <f t="shared" si="120"/>
        <v>-0.29996799999999985</v>
      </c>
      <c r="BO320" s="31">
        <f t="shared" si="121"/>
        <v>-2.7999653999999987</v>
      </c>
      <c r="BP320" s="31" t="str">
        <f t="shared" si="122"/>
        <v>Eastleigh Borough Council</v>
      </c>
      <c r="BQ320" s="31">
        <f t="shared" si="123"/>
        <v>-2.7999999999999989</v>
      </c>
      <c r="BR320" s="31">
        <f t="shared" si="124"/>
        <v>-2.7999999999999989</v>
      </c>
      <c r="BS320" s="31">
        <f t="shared" si="125"/>
        <v>0</v>
      </c>
    </row>
    <row r="321" spans="1:71" ht="14.25" customHeight="1" x14ac:dyDescent="0.25">
      <c r="A321" s="8">
        <f>--((B321+Data_2018!B321)=2)</f>
        <v>1</v>
      </c>
      <c r="B321" s="8">
        <f t="shared" si="115"/>
        <v>1</v>
      </c>
      <c r="C321" t="s">
        <v>601</v>
      </c>
      <c r="D321">
        <v>1</v>
      </c>
      <c r="E321" t="s">
        <v>737</v>
      </c>
      <c r="F321" s="31">
        <f t="shared" si="116"/>
        <v>1</v>
      </c>
      <c r="G321" s="31">
        <v>0</v>
      </c>
      <c r="H321" s="31" t="s">
        <v>34</v>
      </c>
      <c r="I321" s="31">
        <v>0.5</v>
      </c>
      <c r="J321" s="31">
        <v>0.4</v>
      </c>
      <c r="K321" s="31">
        <v>0</v>
      </c>
      <c r="L321" s="31">
        <v>0</v>
      </c>
      <c r="M321" s="31">
        <v>0</v>
      </c>
      <c r="N321" s="31">
        <v>0</v>
      </c>
      <c r="O321" s="31">
        <v>30</v>
      </c>
      <c r="P321" s="31">
        <v>70</v>
      </c>
      <c r="Q321" s="31">
        <v>24.2</v>
      </c>
      <c r="R321" s="31">
        <v>75.8</v>
      </c>
      <c r="S321" s="31">
        <v>29.8</v>
      </c>
      <c r="T321" s="31">
        <v>70.2</v>
      </c>
      <c r="U321" s="31">
        <v>27.9</v>
      </c>
      <c r="V321" s="31">
        <v>72.099999999999994</v>
      </c>
      <c r="W321" t="s">
        <v>602</v>
      </c>
      <c r="Y321" t="s">
        <v>25</v>
      </c>
      <c r="Z321" t="s">
        <v>601</v>
      </c>
      <c r="AA321" t="b">
        <v>0</v>
      </c>
      <c r="AK321">
        <f t="shared" si="104"/>
        <v>0.4</v>
      </c>
      <c r="AL321">
        <f t="shared" ref="AL321:AL383" si="129">AK321+(ROW()*0.000001)</f>
        <v>0.40032100000000004</v>
      </c>
      <c r="AM321">
        <f t="shared" si="106"/>
        <v>-2.899883</v>
      </c>
      <c r="AN321" t="str">
        <f t="shared" si="107"/>
        <v>Enfield Council</v>
      </c>
      <c r="AO321">
        <f t="shared" si="108"/>
        <v>-2.9</v>
      </c>
      <c r="AQ321">
        <f>SUM($AU$2:AU321)</f>
        <v>311</v>
      </c>
      <c r="AR321" t="str">
        <f t="shared" si="126"/>
        <v>Enfield Council</v>
      </c>
      <c r="AS321">
        <f t="shared" si="127"/>
        <v>-2.9</v>
      </c>
      <c r="AT321">
        <f t="shared" si="128"/>
        <v>0</v>
      </c>
      <c r="AU321">
        <f t="shared" si="109"/>
        <v>1</v>
      </c>
      <c r="AX321" t="str">
        <f t="shared" si="110"/>
        <v>North Warwickshire Borough Council</v>
      </c>
      <c r="AY321">
        <f t="shared" si="111"/>
        <v>-5</v>
      </c>
      <c r="AZ321">
        <f t="shared" si="112"/>
        <v>0</v>
      </c>
      <c r="BB321" t="str">
        <f t="shared" ref="BB321:BB376" si="130">IF(ISERROR(AX321),"",AX321)</f>
        <v>North Warwickshire Borough Council</v>
      </c>
      <c r="BC321">
        <f t="shared" ref="BC321:BC376" si="131">IFERROR(AY321+AZ321,"")</f>
        <v>-5</v>
      </c>
      <c r="BD321" s="31">
        <f>IFERROR(BC321-VLOOKUP(BB321,Data_2018!$C$2:$V$394,$AE$1+6,FALSE),"")</f>
        <v>-9.5</v>
      </c>
      <c r="BE321" s="43" t="str">
        <f t="shared" si="117"/>
        <v>i</v>
      </c>
      <c r="BL321" s="31" t="str">
        <f t="shared" si="118"/>
        <v>North Warwickshire Borough Council</v>
      </c>
      <c r="BM321" s="31">
        <f t="shared" si="119"/>
        <v>9.5</v>
      </c>
      <c r="BN321" s="31">
        <f t="shared" si="120"/>
        <v>9.5000321000000003</v>
      </c>
      <c r="BO321" s="31">
        <f t="shared" si="121"/>
        <v>-2.7999656000000006</v>
      </c>
      <c r="BP321" s="31" t="str">
        <f t="shared" si="122"/>
        <v>Castle Point Borough Council</v>
      </c>
      <c r="BQ321" s="31">
        <f t="shared" si="123"/>
        <v>-2.8000000000000007</v>
      </c>
      <c r="BR321" s="31">
        <f t="shared" si="124"/>
        <v>-2.8000000000000007</v>
      </c>
      <c r="BS321" s="31">
        <f t="shared" si="125"/>
        <v>0</v>
      </c>
    </row>
    <row r="322" spans="1:71" ht="14.25" customHeight="1" x14ac:dyDescent="0.25">
      <c r="A322" s="8">
        <f>--((B322+Data_2018!B322)=2)</f>
        <v>1</v>
      </c>
      <c r="B322" s="8">
        <f t="shared" si="115"/>
        <v>1</v>
      </c>
      <c r="C322" t="s">
        <v>603</v>
      </c>
      <c r="D322">
        <v>1</v>
      </c>
      <c r="E322" t="s">
        <v>738</v>
      </c>
      <c r="F322" s="31">
        <f t="shared" si="116"/>
        <v>1</v>
      </c>
      <c r="G322" s="31">
        <v>0</v>
      </c>
      <c r="H322" s="31" t="s">
        <v>34</v>
      </c>
      <c r="I322" s="31">
        <v>11.8</v>
      </c>
      <c r="J322" s="31">
        <v>10.9</v>
      </c>
      <c r="K322" s="31">
        <v>-2.8</v>
      </c>
      <c r="L322" s="31">
        <v>0</v>
      </c>
      <c r="M322" s="31">
        <v>0.1</v>
      </c>
      <c r="N322" s="31">
        <v>0.1</v>
      </c>
      <c r="O322" s="31">
        <v>16.600000000000001</v>
      </c>
      <c r="P322" s="31">
        <v>83.4</v>
      </c>
      <c r="Q322" s="31">
        <v>30.4</v>
      </c>
      <c r="R322" s="31">
        <v>69.599999999999994</v>
      </c>
      <c r="S322" s="31">
        <v>31.4</v>
      </c>
      <c r="T322" s="31">
        <v>68.599999999999994</v>
      </c>
      <c r="U322" s="31">
        <v>36.6</v>
      </c>
      <c r="V322" s="31">
        <v>63.4</v>
      </c>
      <c r="W322" t="s">
        <v>604</v>
      </c>
      <c r="Y322" t="s">
        <v>25</v>
      </c>
      <c r="Z322" t="s">
        <v>603</v>
      </c>
      <c r="AA322" t="b">
        <v>0</v>
      </c>
      <c r="AK322">
        <f t="shared" ref="AK322:AK385" si="132">INDEX($I$2:$AA$394,ROW()-1,$AE$1)</f>
        <v>10.9</v>
      </c>
      <c r="AL322">
        <f t="shared" si="129"/>
        <v>10.900322000000001</v>
      </c>
      <c r="AM322">
        <f t="shared" ref="AM322:AM385" si="133">LARGE($AL$2:$AL$394,ROW()-1)</f>
        <v>-3.1999380000000004</v>
      </c>
      <c r="AN322" t="str">
        <f t="shared" ref="AN322:AN385" si="134">INDEX($C$2:$C$394,MATCH(AM322,$AL$2:$AL$394,0))</f>
        <v>Cheshire West And Chester Council</v>
      </c>
      <c r="AO322">
        <f t="shared" ref="AO322:AO385" si="135">AM322-(MATCH(AM322,$AL$2:$AL$394,0)+1)*0.000001</f>
        <v>-3.2</v>
      </c>
      <c r="AQ322">
        <f>SUM($AU$2:AU322)</f>
        <v>312</v>
      </c>
      <c r="AR322" t="str">
        <f t="shared" si="126"/>
        <v>Cheshire West And Chester Council</v>
      </c>
      <c r="AS322">
        <f t="shared" si="127"/>
        <v>-3.2</v>
      </c>
      <c r="AT322">
        <f t="shared" si="128"/>
        <v>0</v>
      </c>
      <c r="AU322">
        <f t="shared" ref="AU322:AU385" si="136">VLOOKUP(AN322,C:F,4,FALSE)</f>
        <v>1</v>
      </c>
      <c r="AX322" t="str">
        <f t="shared" ref="AX322:AX385" si="137">VLOOKUP(ROW()-1,AQ:AT,2,FALSE)</f>
        <v>Kings Lynn &amp; West Norfolk Borough Council</v>
      </c>
      <c r="AY322">
        <f t="shared" ref="AY322:AY385" si="138">VLOOKUP(ROW()-1,AQ:AT,3,FALSE)</f>
        <v>-5.0999999999999996</v>
      </c>
      <c r="AZ322">
        <f t="shared" ref="AZ322:AZ385" si="139">VLOOKUP(ROW()-1,AQ:AT,4,FALSE)</f>
        <v>0</v>
      </c>
      <c r="BB322" t="str">
        <f t="shared" si="130"/>
        <v>Kings Lynn &amp; West Norfolk Borough Council</v>
      </c>
      <c r="BC322">
        <f t="shared" si="131"/>
        <v>-5.0999999999999996</v>
      </c>
      <c r="BD322" s="31">
        <f>IFERROR(BC322-VLOOKUP(BB322,Data_2018!$C$2:$V$394,$AE$1+6,FALSE),"")</f>
        <v>-1.3999999999999995</v>
      </c>
      <c r="BE322" s="43" t="str">
        <f t="shared" si="117"/>
        <v>i</v>
      </c>
      <c r="BL322" s="31" t="str">
        <f t="shared" si="118"/>
        <v>Kings Lynn &amp; West Norfolk Borough Council</v>
      </c>
      <c r="BM322" s="31">
        <f t="shared" si="119"/>
        <v>1.3999999999999995</v>
      </c>
      <c r="BN322" s="31">
        <f t="shared" si="120"/>
        <v>1.4000321999999994</v>
      </c>
      <c r="BO322" s="31">
        <f t="shared" si="121"/>
        <v>-2.7999847000000009</v>
      </c>
      <c r="BP322" s="31" t="str">
        <f t="shared" si="122"/>
        <v>Barnsley Metropolitan Borough Council</v>
      </c>
      <c r="BQ322" s="31">
        <f t="shared" si="123"/>
        <v>-2.8000000000000007</v>
      </c>
      <c r="BR322" s="31">
        <f t="shared" si="124"/>
        <v>-2.8000000000000007</v>
      </c>
      <c r="BS322" s="31">
        <f t="shared" si="125"/>
        <v>0</v>
      </c>
    </row>
    <row r="323" spans="1:71" ht="14.25" customHeight="1" x14ac:dyDescent="0.25">
      <c r="A323" s="8">
        <f>--((B323+Data_2018!B323)=2)</f>
        <v>1</v>
      </c>
      <c r="B323" s="8">
        <f t="shared" ref="B323:B386" si="140">IF(H323="",0,1)</f>
        <v>1</v>
      </c>
      <c r="C323" t="s">
        <v>605</v>
      </c>
      <c r="D323">
        <v>1</v>
      </c>
      <c r="E323" t="s">
        <v>738</v>
      </c>
      <c r="F323" s="31">
        <f t="shared" ref="F323:F386" si="141">IF(B323=0,0,IF($AR$1=C323,1,IF($AH$1=1,1,IF(MATCH(E323,$AI$2:$AI$12,0)=$AH$1,1,0))))</f>
        <v>1</v>
      </c>
      <c r="G323" s="31">
        <v>0</v>
      </c>
      <c r="H323" s="31" t="s">
        <v>34</v>
      </c>
      <c r="I323" s="31">
        <v>-1.7</v>
      </c>
      <c r="J323" s="31">
        <v>-6.7</v>
      </c>
      <c r="K323" s="31">
        <v>0</v>
      </c>
      <c r="L323" s="31">
        <v>0</v>
      </c>
      <c r="M323" s="31">
        <v>0</v>
      </c>
      <c r="N323" s="31">
        <v>0</v>
      </c>
      <c r="O323" s="31">
        <v>33</v>
      </c>
      <c r="P323" s="31">
        <v>67</v>
      </c>
      <c r="Q323" s="31">
        <v>32</v>
      </c>
      <c r="R323" s="31">
        <v>68</v>
      </c>
      <c r="S323" s="31">
        <v>40</v>
      </c>
      <c r="T323" s="31">
        <v>60</v>
      </c>
      <c r="U323" s="31">
        <v>46</v>
      </c>
      <c r="V323" s="31">
        <v>54</v>
      </c>
      <c r="W323" t="s">
        <v>606</v>
      </c>
      <c r="Y323" t="s">
        <v>25</v>
      </c>
      <c r="Z323" t="s">
        <v>605</v>
      </c>
      <c r="AA323" t="b">
        <v>0</v>
      </c>
      <c r="AK323">
        <f t="shared" si="132"/>
        <v>-6.7</v>
      </c>
      <c r="AL323">
        <f t="shared" si="129"/>
        <v>-6.6996770000000003</v>
      </c>
      <c r="AM323">
        <f t="shared" si="133"/>
        <v>-3.1999470000000003</v>
      </c>
      <c r="AN323" t="str">
        <f t="shared" si="134"/>
        <v>Carlisle City Council</v>
      </c>
      <c r="AO323">
        <f t="shared" si="135"/>
        <v>-3.2</v>
      </c>
      <c r="AQ323">
        <f>SUM($AU$2:AU323)</f>
        <v>313</v>
      </c>
      <c r="AR323" t="str">
        <f t="shared" si="126"/>
        <v>Carlisle City Council</v>
      </c>
      <c r="AS323">
        <f t="shared" si="127"/>
        <v>-3.2</v>
      </c>
      <c r="AT323">
        <f t="shared" si="128"/>
        <v>0</v>
      </c>
      <c r="AU323">
        <f t="shared" si="136"/>
        <v>1</v>
      </c>
      <c r="AX323" t="str">
        <f t="shared" si="137"/>
        <v>Runnymede Borough Council</v>
      </c>
      <c r="AY323">
        <f t="shared" si="138"/>
        <v>-5.2</v>
      </c>
      <c r="AZ323">
        <f t="shared" si="139"/>
        <v>0</v>
      </c>
      <c r="BB323" t="str">
        <f t="shared" si="130"/>
        <v>Runnymede Borough Council</v>
      </c>
      <c r="BC323">
        <f t="shared" si="131"/>
        <v>-5.2</v>
      </c>
      <c r="BD323" s="31">
        <f>IFERROR(BC323-VLOOKUP(BB323,Data_2018!$C$2:$V$394,$AE$1+6,FALSE),"")</f>
        <v>-4.9000000000000004</v>
      </c>
      <c r="BE323" s="43" t="str">
        <f t="shared" ref="BE323:BE386" si="142">IF(BD323="","",IF(BD323&lt;0,"i",IF(BD323&gt;0,"h","")))</f>
        <v>i</v>
      </c>
      <c r="BL323" s="31" t="str">
        <f t="shared" ref="BL323:BL386" si="143">BB323</f>
        <v>Runnymede Borough Council</v>
      </c>
      <c r="BM323" s="31">
        <f t="shared" ref="BM323:BM386" si="144">IF(BC323&lt;0,-BD323,BD323)</f>
        <v>4.9000000000000004</v>
      </c>
      <c r="BN323" s="31">
        <f t="shared" ref="BN323:BN386" si="145">IFERROR(BM323+(ROW()*0.0000001),"")</f>
        <v>4.9000323000000003</v>
      </c>
      <c r="BO323" s="31">
        <f t="shared" ref="BO323:BO386" si="146">LARGE($BN$2:$BN$394,ROW()-1)</f>
        <v>-2.7999849000000006</v>
      </c>
      <c r="BP323" s="31" t="str">
        <f t="shared" ref="BP323:BP386" si="147">INDEX($BL$2:$BL$394,MATCH(BO323,$BN$2:$BN$394,0))</f>
        <v>Metropolitan Police Service</v>
      </c>
      <c r="BQ323" s="31">
        <f t="shared" ref="BQ323:BQ386" si="148">VLOOKUP(BP323,$BL$2:$BN$394,3,FALSE)-(MATCH(BP323,$BL$2:$BL$394,0)+1)*0.0000001</f>
        <v>-2.8000000000000007</v>
      </c>
      <c r="BR323" s="31">
        <f t="shared" ref="BR323:BR386" si="149">IF(BP323=$AR$1,0,BQ323)</f>
        <v>-2.8000000000000007</v>
      </c>
      <c r="BS323" s="31">
        <f t="shared" ref="BS323:BS386" si="150">IF(BP323=$AR$1,BQ323,0)</f>
        <v>0</v>
      </c>
    </row>
    <row r="324" spans="1:71" ht="14.25" customHeight="1" x14ac:dyDescent="0.25">
      <c r="A324" s="8">
        <f>--((B324+Data_2018!B324)=2)</f>
        <v>1</v>
      </c>
      <c r="B324" s="8">
        <f t="shared" si="140"/>
        <v>1</v>
      </c>
      <c r="C324" t="s">
        <v>607</v>
      </c>
      <c r="D324">
        <v>1</v>
      </c>
      <c r="E324" t="s">
        <v>736</v>
      </c>
      <c r="F324" s="31">
        <f t="shared" si="141"/>
        <v>1</v>
      </c>
      <c r="G324" s="31">
        <v>0</v>
      </c>
      <c r="H324" s="31" t="s">
        <v>34</v>
      </c>
      <c r="I324" s="31">
        <v>17.5</v>
      </c>
      <c r="J324" s="31">
        <v>15.9</v>
      </c>
      <c r="K324" s="31">
        <v>0.2</v>
      </c>
      <c r="L324" s="31">
        <v>0</v>
      </c>
      <c r="M324" s="31">
        <v>17.2</v>
      </c>
      <c r="N324" s="31">
        <v>14.2</v>
      </c>
      <c r="O324" s="31">
        <v>34.700000000000003</v>
      </c>
      <c r="P324" s="31">
        <v>65.3</v>
      </c>
      <c r="Q324" s="31">
        <v>24.7</v>
      </c>
      <c r="R324" s="31">
        <v>75.3</v>
      </c>
      <c r="S324" s="31">
        <v>45.8</v>
      </c>
      <c r="T324" s="31">
        <v>54.2</v>
      </c>
      <c r="U324" s="31">
        <v>62.2</v>
      </c>
      <c r="V324" s="31">
        <v>37.799999999999997</v>
      </c>
      <c r="W324" t="s">
        <v>608</v>
      </c>
      <c r="Y324" t="s">
        <v>23</v>
      </c>
      <c r="Z324" t="s">
        <v>607</v>
      </c>
      <c r="AA324" t="b">
        <v>0</v>
      </c>
      <c r="AK324">
        <f t="shared" si="132"/>
        <v>15.9</v>
      </c>
      <c r="AL324">
        <f t="shared" si="129"/>
        <v>15.900324000000001</v>
      </c>
      <c r="AM324">
        <f t="shared" si="133"/>
        <v>-3.8999699999999997</v>
      </c>
      <c r="AN324" t="str">
        <f t="shared" si="134"/>
        <v>Bournemouth Borough Council</v>
      </c>
      <c r="AO324">
        <f t="shared" si="135"/>
        <v>-3.9</v>
      </c>
      <c r="AQ324">
        <f>SUM($AU$2:AU324)</f>
        <v>314</v>
      </c>
      <c r="AR324" t="str">
        <f t="shared" si="126"/>
        <v>Bournemouth Borough Council</v>
      </c>
      <c r="AS324">
        <f t="shared" si="127"/>
        <v>-3.9</v>
      </c>
      <c r="AT324">
        <f t="shared" si="128"/>
        <v>0</v>
      </c>
      <c r="AU324">
        <f t="shared" si="136"/>
        <v>1</v>
      </c>
      <c r="AX324" t="str">
        <f t="shared" si="137"/>
        <v>Wigan Metropolitan Borough Council</v>
      </c>
      <c r="AY324">
        <f t="shared" si="138"/>
        <v>-5.3</v>
      </c>
      <c r="AZ324">
        <f t="shared" si="139"/>
        <v>0</v>
      </c>
      <c r="BB324" t="str">
        <f t="shared" si="130"/>
        <v>Wigan Metropolitan Borough Council</v>
      </c>
      <c r="BC324">
        <f t="shared" si="131"/>
        <v>-5.3</v>
      </c>
      <c r="BD324" s="31">
        <f>IFERROR(BC324-VLOOKUP(BB324,Data_2018!$C$2:$V$394,$AE$1+6,FALSE),"")</f>
        <v>-5.2</v>
      </c>
      <c r="BE324" s="43" t="str">
        <f t="shared" si="142"/>
        <v>i</v>
      </c>
      <c r="BL324" s="31" t="str">
        <f t="shared" si="143"/>
        <v>Wigan Metropolitan Borough Council</v>
      </c>
      <c r="BM324" s="31">
        <f t="shared" si="144"/>
        <v>5.2</v>
      </c>
      <c r="BN324" s="31">
        <f t="shared" si="145"/>
        <v>5.2000324000000004</v>
      </c>
      <c r="BO324" s="31">
        <f t="shared" si="146"/>
        <v>-2.8999794999999993</v>
      </c>
      <c r="BP324" s="31" t="str">
        <f t="shared" si="147"/>
        <v>Bedfordshire Fire &amp; Rescue Service</v>
      </c>
      <c r="BQ324" s="31">
        <f t="shared" si="148"/>
        <v>-2.8999999999999995</v>
      </c>
      <c r="BR324" s="31">
        <f t="shared" si="149"/>
        <v>-2.8999999999999995</v>
      </c>
      <c r="BS324" s="31">
        <f t="shared" si="150"/>
        <v>0</v>
      </c>
    </row>
    <row r="325" spans="1:71" ht="14.25" customHeight="1" x14ac:dyDescent="0.25">
      <c r="A325" s="8">
        <f>--((B325+Data_2018!B325)=2)</f>
        <v>1</v>
      </c>
      <c r="B325" s="8">
        <f t="shared" si="140"/>
        <v>1</v>
      </c>
      <c r="C325" t="s">
        <v>609</v>
      </c>
      <c r="D325">
        <v>1</v>
      </c>
      <c r="E325" t="s">
        <v>736</v>
      </c>
      <c r="F325" s="31">
        <f t="shared" si="141"/>
        <v>1</v>
      </c>
      <c r="G325" s="31">
        <v>0</v>
      </c>
      <c r="H325" s="31" t="s">
        <v>34</v>
      </c>
      <c r="I325" s="31">
        <v>13.3</v>
      </c>
      <c r="J325" s="31">
        <v>15.9</v>
      </c>
      <c r="K325" s="31">
        <v>0</v>
      </c>
      <c r="L325" s="31">
        <v>0</v>
      </c>
      <c r="M325" s="31">
        <v>0</v>
      </c>
      <c r="N325" s="31">
        <v>0</v>
      </c>
      <c r="O325" s="31">
        <v>43</v>
      </c>
      <c r="P325" s="31">
        <v>57</v>
      </c>
      <c r="Q325" s="31">
        <v>25</v>
      </c>
      <c r="R325" s="31">
        <v>75</v>
      </c>
      <c r="S325" s="31">
        <v>35</v>
      </c>
      <c r="T325" s="31">
        <v>65</v>
      </c>
      <c r="U325" s="31">
        <v>54</v>
      </c>
      <c r="V325" s="31">
        <v>46</v>
      </c>
      <c r="W325" t="s">
        <v>610</v>
      </c>
      <c r="Y325" t="s">
        <v>23</v>
      </c>
      <c r="Z325" t="s">
        <v>609</v>
      </c>
      <c r="AA325" t="b">
        <v>0</v>
      </c>
      <c r="AK325">
        <f t="shared" si="132"/>
        <v>15.9</v>
      </c>
      <c r="AL325">
        <f t="shared" si="129"/>
        <v>15.900325</v>
      </c>
      <c r="AM325">
        <f t="shared" si="133"/>
        <v>-3.9999189999999998</v>
      </c>
      <c r="AN325" t="str">
        <f t="shared" si="134"/>
        <v>Crawley Borough Council</v>
      </c>
      <c r="AO325">
        <f t="shared" si="135"/>
        <v>-4</v>
      </c>
      <c r="AQ325">
        <f>SUM($AU$2:AU325)</f>
        <v>315</v>
      </c>
      <c r="AR325" t="str">
        <f t="shared" si="126"/>
        <v>Crawley Borough Council</v>
      </c>
      <c r="AS325">
        <f t="shared" si="127"/>
        <v>-4</v>
      </c>
      <c r="AT325">
        <f t="shared" si="128"/>
        <v>0</v>
      </c>
      <c r="AU325">
        <f t="shared" si="136"/>
        <v>1</v>
      </c>
      <c r="AX325" t="str">
        <f t="shared" si="137"/>
        <v>Kettering Borough Council</v>
      </c>
      <c r="AY325">
        <f t="shared" si="138"/>
        <v>-5.5</v>
      </c>
      <c r="AZ325">
        <f t="shared" si="139"/>
        <v>0</v>
      </c>
      <c r="BB325" t="str">
        <f t="shared" si="130"/>
        <v>Kettering Borough Council</v>
      </c>
      <c r="BC325">
        <f t="shared" si="131"/>
        <v>-5.5</v>
      </c>
      <c r="BD325" s="31">
        <f>IFERROR(BC325-VLOOKUP(BB325,Data_2018!$C$2:$V$394,$AE$1+6,FALSE),"")</f>
        <v>0</v>
      </c>
      <c r="BE325" s="43" t="str">
        <f t="shared" si="142"/>
        <v/>
      </c>
      <c r="BL325" s="31" t="str">
        <f t="shared" si="143"/>
        <v>Kettering Borough Council</v>
      </c>
      <c r="BM325" s="31">
        <f t="shared" si="144"/>
        <v>0</v>
      </c>
      <c r="BN325" s="31">
        <f t="shared" si="145"/>
        <v>3.2499999999999997E-5</v>
      </c>
      <c r="BO325" s="31">
        <f t="shared" si="146"/>
        <v>-2.9999825000000002</v>
      </c>
      <c r="BP325" s="31" t="str">
        <f t="shared" si="147"/>
        <v>Shropshire &amp; Wrekin Fire Authority</v>
      </c>
      <c r="BQ325" s="31">
        <f t="shared" si="148"/>
        <v>-3</v>
      </c>
      <c r="BR325" s="31">
        <f t="shared" si="149"/>
        <v>-3</v>
      </c>
      <c r="BS325" s="31">
        <f t="shared" si="150"/>
        <v>0</v>
      </c>
    </row>
    <row r="326" spans="1:71" ht="14.25" customHeight="1" x14ac:dyDescent="0.25">
      <c r="A326" s="8">
        <f>--((B326+Data_2018!B326)=2)</f>
        <v>1</v>
      </c>
      <c r="B326" s="8">
        <f t="shared" si="140"/>
        <v>1</v>
      </c>
      <c r="C326" t="s">
        <v>611</v>
      </c>
      <c r="D326">
        <v>1</v>
      </c>
      <c r="E326" t="s">
        <v>736</v>
      </c>
      <c r="F326" s="31">
        <f t="shared" si="141"/>
        <v>1</v>
      </c>
      <c r="G326" s="31">
        <v>0</v>
      </c>
      <c r="H326" s="31" t="s">
        <v>34</v>
      </c>
      <c r="I326" s="31">
        <v>15.8</v>
      </c>
      <c r="J326" s="31">
        <v>18.100000000000001</v>
      </c>
      <c r="K326" s="31">
        <v>0</v>
      </c>
      <c r="L326" s="31">
        <v>0</v>
      </c>
      <c r="M326" s="31">
        <v>0</v>
      </c>
      <c r="N326" s="31">
        <v>0</v>
      </c>
      <c r="O326" s="31">
        <v>33.9</v>
      </c>
      <c r="P326" s="31">
        <v>66.099999999999994</v>
      </c>
      <c r="Q326" s="31">
        <v>29.2</v>
      </c>
      <c r="R326" s="31">
        <v>70.8</v>
      </c>
      <c r="S326" s="31">
        <v>57.7</v>
      </c>
      <c r="T326" s="31">
        <v>42.3</v>
      </c>
      <c r="U326" s="31">
        <v>57.5</v>
      </c>
      <c r="V326" s="31">
        <v>42.5</v>
      </c>
      <c r="W326" t="s">
        <v>612</v>
      </c>
      <c r="Y326" t="s">
        <v>22</v>
      </c>
      <c r="Z326" t="s">
        <v>611</v>
      </c>
      <c r="AA326" t="b">
        <v>0</v>
      </c>
      <c r="AK326">
        <f t="shared" si="132"/>
        <v>18.100000000000001</v>
      </c>
      <c r="AL326">
        <f t="shared" si="129"/>
        <v>18.100326000000003</v>
      </c>
      <c r="AM326">
        <f t="shared" si="133"/>
        <v>-4.1999979999999999</v>
      </c>
      <c r="AN326" t="str">
        <f t="shared" si="134"/>
        <v>Adur District Council</v>
      </c>
      <c r="AO326">
        <f t="shared" si="135"/>
        <v>-4.2</v>
      </c>
      <c r="AQ326">
        <f>SUM($AU$2:AU326)</f>
        <v>316</v>
      </c>
      <c r="AR326" t="str">
        <f t="shared" si="126"/>
        <v>Adur District Council</v>
      </c>
      <c r="AS326">
        <f t="shared" si="127"/>
        <v>0</v>
      </c>
      <c r="AT326">
        <f t="shared" si="128"/>
        <v>-4.2</v>
      </c>
      <c r="AU326">
        <f t="shared" si="136"/>
        <v>1</v>
      </c>
      <c r="AX326" t="str">
        <f t="shared" si="137"/>
        <v>Newark &amp; Sherwood District Council</v>
      </c>
      <c r="AY326">
        <f t="shared" si="138"/>
        <v>-5.6</v>
      </c>
      <c r="AZ326">
        <f t="shared" si="139"/>
        <v>0</v>
      </c>
      <c r="BB326" t="str">
        <f t="shared" si="130"/>
        <v>Newark &amp; Sherwood District Council</v>
      </c>
      <c r="BC326">
        <f t="shared" si="131"/>
        <v>-5.6</v>
      </c>
      <c r="BD326" s="31">
        <f>IFERROR(BC326-VLOOKUP(BB326,Data_2018!$C$2:$V$394,$AE$1+6,FALSE),"")</f>
        <v>-5.6</v>
      </c>
      <c r="BE326" s="43" t="str">
        <f t="shared" si="142"/>
        <v>i</v>
      </c>
      <c r="BL326" s="31" t="str">
        <f t="shared" si="143"/>
        <v>Newark &amp; Sherwood District Council</v>
      </c>
      <c r="BM326" s="31">
        <f t="shared" si="144"/>
        <v>5.6</v>
      </c>
      <c r="BN326" s="31">
        <f t="shared" si="145"/>
        <v>5.6000325999999996</v>
      </c>
      <c r="BO326" s="31">
        <f t="shared" si="146"/>
        <v>-2.9999916</v>
      </c>
      <c r="BP326" s="31" t="str">
        <f t="shared" si="147"/>
        <v>City of Lincoln Council</v>
      </c>
      <c r="BQ326" s="31">
        <f t="shared" si="148"/>
        <v>-3</v>
      </c>
      <c r="BR326" s="31">
        <f t="shared" si="149"/>
        <v>-3</v>
      </c>
      <c r="BS326" s="31">
        <f t="shared" si="150"/>
        <v>0</v>
      </c>
    </row>
    <row r="327" spans="1:71" ht="14.25" customHeight="1" x14ac:dyDescent="0.25">
      <c r="A327" s="8">
        <f>--((B327+Data_2018!B327)=2)</f>
        <v>1</v>
      </c>
      <c r="B327" s="8">
        <f t="shared" si="140"/>
        <v>1</v>
      </c>
      <c r="C327" t="s">
        <v>613</v>
      </c>
      <c r="D327">
        <v>1</v>
      </c>
      <c r="E327" t="s">
        <v>739</v>
      </c>
      <c r="F327" s="31">
        <f t="shared" si="141"/>
        <v>1</v>
      </c>
      <c r="G327" s="31">
        <v>0</v>
      </c>
      <c r="H327" s="31" t="s">
        <v>43</v>
      </c>
      <c r="I327" s="31">
        <v>14.8</v>
      </c>
      <c r="J327" s="31">
        <v>20.100000000000001</v>
      </c>
      <c r="K327" s="31">
        <v>-46.5</v>
      </c>
      <c r="L327" s="31">
        <v>-100</v>
      </c>
      <c r="M327" s="31">
        <v>1.5</v>
      </c>
      <c r="N327" s="31">
        <v>1.4</v>
      </c>
      <c r="O327" s="31">
        <v>36.6</v>
      </c>
      <c r="P327" s="31">
        <v>63.4</v>
      </c>
      <c r="Q327" s="31">
        <v>50.6</v>
      </c>
      <c r="R327" s="31">
        <v>49.4</v>
      </c>
      <c r="S327" s="31">
        <v>60.3</v>
      </c>
      <c r="T327" s="31">
        <v>39.700000000000003</v>
      </c>
      <c r="U327" s="31">
        <v>74.400000000000006</v>
      </c>
      <c r="V327" s="31">
        <v>25.6</v>
      </c>
      <c r="W327" t="s">
        <v>614</v>
      </c>
      <c r="Y327" t="s">
        <v>25</v>
      </c>
      <c r="Z327" t="s">
        <v>613</v>
      </c>
      <c r="AA327" t="b">
        <v>0</v>
      </c>
      <c r="AK327">
        <f t="shared" si="132"/>
        <v>20.100000000000001</v>
      </c>
      <c r="AL327">
        <f t="shared" si="129"/>
        <v>20.100327</v>
      </c>
      <c r="AM327">
        <f t="shared" si="133"/>
        <v>-4.2997379999999996</v>
      </c>
      <c r="AN327" t="str">
        <f t="shared" si="134"/>
        <v>Redcar &amp; Cleveland Borough Council</v>
      </c>
      <c r="AO327">
        <f t="shared" si="135"/>
        <v>-4.3</v>
      </c>
      <c r="AQ327">
        <f>SUM($AU$2:AU327)</f>
        <v>317</v>
      </c>
      <c r="AR327" t="str">
        <f t="shared" si="126"/>
        <v>Redcar &amp; Cleveland Borough Council</v>
      </c>
      <c r="AS327">
        <f t="shared" si="127"/>
        <v>-4.3</v>
      </c>
      <c r="AT327">
        <f t="shared" si="128"/>
        <v>0</v>
      </c>
      <c r="AU327">
        <f t="shared" si="136"/>
        <v>1</v>
      </c>
      <c r="AX327" t="str">
        <f t="shared" si="137"/>
        <v>Blackpool Council</v>
      </c>
      <c r="AY327">
        <f t="shared" si="138"/>
        <v>-5.8</v>
      </c>
      <c r="AZ327">
        <f t="shared" si="139"/>
        <v>0</v>
      </c>
      <c r="BB327" t="str">
        <f t="shared" si="130"/>
        <v>Blackpool Council</v>
      </c>
      <c r="BC327">
        <f t="shared" si="131"/>
        <v>-5.8</v>
      </c>
      <c r="BD327" s="31">
        <f>IFERROR(BC327-VLOOKUP(BB327,Data_2018!$C$2:$V$394,$AE$1+6,FALSE),"")</f>
        <v>0.20000000000000018</v>
      </c>
      <c r="BE327" s="43" t="str">
        <f t="shared" si="142"/>
        <v>h</v>
      </c>
      <c r="BL327" s="31" t="str">
        <f t="shared" si="143"/>
        <v>Blackpool Council</v>
      </c>
      <c r="BM327" s="31">
        <f t="shared" si="144"/>
        <v>-0.20000000000000018</v>
      </c>
      <c r="BN327" s="31">
        <f t="shared" si="145"/>
        <v>-0.19996730000000018</v>
      </c>
      <c r="BO327" s="31">
        <f t="shared" si="146"/>
        <v>-3.0999685999999995</v>
      </c>
      <c r="BP327" s="31" t="str">
        <f t="shared" si="147"/>
        <v>Carlisle City Council</v>
      </c>
      <c r="BQ327" s="31">
        <f t="shared" si="148"/>
        <v>-3.0999999999999996</v>
      </c>
      <c r="BR327" s="31">
        <f t="shared" si="149"/>
        <v>-3.0999999999999996</v>
      </c>
      <c r="BS327" s="31">
        <f t="shared" si="150"/>
        <v>0</v>
      </c>
    </row>
    <row r="328" spans="1:71" ht="14.25" customHeight="1" x14ac:dyDescent="0.25">
      <c r="A328" s="8">
        <f>--((B328+Data_2018!B328)=2)</f>
        <v>1</v>
      </c>
      <c r="B328" s="8">
        <f t="shared" si="140"/>
        <v>1</v>
      </c>
      <c r="C328" t="s">
        <v>615</v>
      </c>
      <c r="D328">
        <v>1</v>
      </c>
      <c r="E328" t="s">
        <v>741</v>
      </c>
      <c r="F328" s="31">
        <f t="shared" si="141"/>
        <v>1</v>
      </c>
      <c r="G328" s="31">
        <v>0</v>
      </c>
      <c r="H328" s="31" t="s">
        <v>34</v>
      </c>
      <c r="I328" s="31">
        <v>14.4</v>
      </c>
      <c r="J328" s="31">
        <v>16.100000000000001</v>
      </c>
      <c r="K328" s="31">
        <v>0</v>
      </c>
      <c r="L328" s="31">
        <v>0</v>
      </c>
      <c r="M328" s="31">
        <v>0</v>
      </c>
      <c r="N328" s="31">
        <v>0</v>
      </c>
      <c r="O328" s="31">
        <v>17.100000000000001</v>
      </c>
      <c r="P328" s="31">
        <v>82.9</v>
      </c>
      <c r="Q328" s="31">
        <v>24</v>
      </c>
      <c r="R328" s="31">
        <v>76</v>
      </c>
      <c r="S328" s="31">
        <v>39.9</v>
      </c>
      <c r="T328" s="31">
        <v>60.1</v>
      </c>
      <c r="U328" s="31">
        <v>38.299999999999997</v>
      </c>
      <c r="V328" s="31">
        <v>61.7</v>
      </c>
      <c r="W328" t="s">
        <v>616</v>
      </c>
      <c r="Y328" t="s">
        <v>24</v>
      </c>
      <c r="Z328" t="s">
        <v>615</v>
      </c>
      <c r="AA328" t="b">
        <v>0</v>
      </c>
      <c r="AK328">
        <f t="shared" si="132"/>
        <v>16.100000000000001</v>
      </c>
      <c r="AL328">
        <f t="shared" si="129"/>
        <v>16.100328000000001</v>
      </c>
      <c r="AM328">
        <f t="shared" si="133"/>
        <v>-4.5997969999999997</v>
      </c>
      <c r="AN328" t="str">
        <f t="shared" si="134"/>
        <v>London Fire &amp; Emergency Planning Authority</v>
      </c>
      <c r="AO328">
        <f t="shared" si="135"/>
        <v>-4.5999999999999996</v>
      </c>
      <c r="AQ328">
        <f>SUM($AU$2:AU328)</f>
        <v>318</v>
      </c>
      <c r="AR328" t="str">
        <f t="shared" si="126"/>
        <v>London Fire &amp; Emergency Planning Authority</v>
      </c>
      <c r="AS328">
        <f t="shared" si="127"/>
        <v>-4.5999999999999996</v>
      </c>
      <c r="AT328">
        <f t="shared" si="128"/>
        <v>0</v>
      </c>
      <c r="AU328">
        <f t="shared" si="136"/>
        <v>1</v>
      </c>
      <c r="AX328" t="str">
        <f t="shared" si="137"/>
        <v>New Forest District Council</v>
      </c>
      <c r="AY328">
        <f t="shared" si="138"/>
        <v>-6</v>
      </c>
      <c r="AZ328">
        <f t="shared" si="139"/>
        <v>0</v>
      </c>
      <c r="BB328" t="str">
        <f t="shared" si="130"/>
        <v>New Forest District Council</v>
      </c>
      <c r="BC328">
        <f t="shared" si="131"/>
        <v>-6</v>
      </c>
      <c r="BD328" s="31">
        <f>IFERROR(BC328-VLOOKUP(BB328,Data_2018!$C$2:$V$394,$AE$1+6,FALSE),"")</f>
        <v>3.5</v>
      </c>
      <c r="BE328" s="43" t="str">
        <f t="shared" si="142"/>
        <v>h</v>
      </c>
      <c r="BL328" s="31" t="str">
        <f t="shared" si="143"/>
        <v>New Forest District Council</v>
      </c>
      <c r="BM328" s="31">
        <f t="shared" si="144"/>
        <v>-3.5</v>
      </c>
      <c r="BN328" s="31">
        <f t="shared" si="145"/>
        <v>-3.4999671999999999</v>
      </c>
      <c r="BO328" s="31">
        <f t="shared" si="146"/>
        <v>-3.0999718000000001</v>
      </c>
      <c r="BP328" s="31" t="str">
        <f t="shared" si="147"/>
        <v>Leicester City Council</v>
      </c>
      <c r="BQ328" s="31">
        <f t="shared" si="148"/>
        <v>-3.1</v>
      </c>
      <c r="BR328" s="31">
        <f t="shared" si="149"/>
        <v>-3.1</v>
      </c>
      <c r="BS328" s="31">
        <f t="shared" si="150"/>
        <v>0</v>
      </c>
    </row>
    <row r="329" spans="1:71" ht="14.25" customHeight="1" x14ac:dyDescent="0.25">
      <c r="A329" s="8">
        <f>--((B329+Data_2018!B329)=2)</f>
        <v>1</v>
      </c>
      <c r="B329" s="8">
        <f t="shared" si="140"/>
        <v>1</v>
      </c>
      <c r="C329" t="s">
        <v>618</v>
      </c>
      <c r="D329">
        <v>1</v>
      </c>
      <c r="E329" t="s">
        <v>737</v>
      </c>
      <c r="F329" s="31">
        <f t="shared" si="141"/>
        <v>1</v>
      </c>
      <c r="G329" s="31">
        <v>0</v>
      </c>
      <c r="H329" s="31" t="s">
        <v>34</v>
      </c>
      <c r="I329" s="31">
        <v>14.4</v>
      </c>
      <c r="J329" s="31">
        <v>13.9</v>
      </c>
      <c r="K329" s="31">
        <v>0</v>
      </c>
      <c r="L329" s="31">
        <v>0</v>
      </c>
      <c r="M329" s="31">
        <v>0</v>
      </c>
      <c r="N329" s="31">
        <v>0</v>
      </c>
      <c r="O329" s="31">
        <v>13.9</v>
      </c>
      <c r="P329" s="31">
        <v>86.1</v>
      </c>
      <c r="Q329" s="31">
        <v>36.1</v>
      </c>
      <c r="R329" s="31">
        <v>63.9</v>
      </c>
      <c r="S329" s="31">
        <v>46.2</v>
      </c>
      <c r="T329" s="31">
        <v>53.8</v>
      </c>
      <c r="U329" s="31">
        <v>46.7</v>
      </c>
      <c r="V329" s="31">
        <v>53.3</v>
      </c>
      <c r="W329" t="s">
        <v>617</v>
      </c>
      <c r="Y329" t="s">
        <v>25</v>
      </c>
      <c r="Z329" t="s">
        <v>618</v>
      </c>
      <c r="AA329" t="b">
        <v>0</v>
      </c>
      <c r="AK329">
        <f t="shared" si="132"/>
        <v>13.9</v>
      </c>
      <c r="AL329">
        <f t="shared" si="129"/>
        <v>13.900329000000001</v>
      </c>
      <c r="AM329">
        <f t="shared" si="133"/>
        <v>-4.7999429999999998</v>
      </c>
      <c r="AN329" t="str">
        <f t="shared" si="134"/>
        <v>Chelmsford City Council</v>
      </c>
      <c r="AO329">
        <f t="shared" si="135"/>
        <v>-4.8</v>
      </c>
      <c r="AQ329">
        <f>SUM($AU$2:AU329)</f>
        <v>319</v>
      </c>
      <c r="AR329" t="str">
        <f t="shared" si="126"/>
        <v>Chelmsford City Council</v>
      </c>
      <c r="AS329">
        <f t="shared" si="127"/>
        <v>-4.8</v>
      </c>
      <c r="AT329">
        <f t="shared" si="128"/>
        <v>0</v>
      </c>
      <c r="AU329">
        <f t="shared" si="136"/>
        <v>1</v>
      </c>
      <c r="AX329" t="str">
        <f t="shared" si="137"/>
        <v>Royal Borough of Greenwich</v>
      </c>
      <c r="AY329">
        <f t="shared" si="138"/>
        <v>-6.3</v>
      </c>
      <c r="AZ329">
        <f t="shared" si="139"/>
        <v>0</v>
      </c>
      <c r="BB329" t="str">
        <f t="shared" si="130"/>
        <v>Royal Borough of Greenwich</v>
      </c>
      <c r="BC329">
        <f t="shared" si="131"/>
        <v>-6.3</v>
      </c>
      <c r="BD329" s="31">
        <f>IFERROR(BC329-VLOOKUP(BB329,Data_2018!$C$2:$V$394,$AE$1+6,FALSE),"")</f>
        <v>0.90000000000000036</v>
      </c>
      <c r="BE329" s="43" t="str">
        <f t="shared" si="142"/>
        <v>h</v>
      </c>
      <c r="BL329" s="31" t="str">
        <f t="shared" si="143"/>
        <v>Royal Borough of Greenwich</v>
      </c>
      <c r="BM329" s="31">
        <f t="shared" si="144"/>
        <v>-0.90000000000000036</v>
      </c>
      <c r="BN329" s="31">
        <f t="shared" si="145"/>
        <v>-0.89996710000000035</v>
      </c>
      <c r="BO329" s="31">
        <f t="shared" si="146"/>
        <v>-3.0999731000000001</v>
      </c>
      <c r="BP329" s="31" t="str">
        <f t="shared" si="147"/>
        <v>Wolverhampton City Council</v>
      </c>
      <c r="BQ329" s="31">
        <f t="shared" si="148"/>
        <v>-3.1</v>
      </c>
      <c r="BR329" s="31">
        <f t="shared" si="149"/>
        <v>-3.1</v>
      </c>
      <c r="BS329" s="31">
        <f t="shared" si="150"/>
        <v>0</v>
      </c>
    </row>
    <row r="330" spans="1:71" ht="14.25" customHeight="1" x14ac:dyDescent="0.25">
      <c r="A330" s="8">
        <f>--((B330+Data_2018!B330)=2)</f>
        <v>1</v>
      </c>
      <c r="B330" s="8">
        <f t="shared" si="140"/>
        <v>1</v>
      </c>
      <c r="C330" t="s">
        <v>619</v>
      </c>
      <c r="D330">
        <v>1</v>
      </c>
      <c r="E330" t="s">
        <v>741</v>
      </c>
      <c r="F330" s="31">
        <f t="shared" si="141"/>
        <v>1</v>
      </c>
      <c r="G330" s="31">
        <v>0</v>
      </c>
      <c r="H330" s="31" t="s">
        <v>34</v>
      </c>
      <c r="I330" s="31">
        <v>23.4</v>
      </c>
      <c r="J330" s="31">
        <v>13.3</v>
      </c>
      <c r="K330" s="31">
        <v>20.3</v>
      </c>
      <c r="L330" s="31">
        <v>20.6</v>
      </c>
      <c r="M330" s="31">
        <v>6</v>
      </c>
      <c r="N330" s="31">
        <v>6.7</v>
      </c>
      <c r="O330" s="31">
        <v>16</v>
      </c>
      <c r="P330" s="31">
        <v>84</v>
      </c>
      <c r="Q330" s="31">
        <v>19.600000000000001</v>
      </c>
      <c r="R330" s="31">
        <v>80.400000000000006</v>
      </c>
      <c r="S330" s="31">
        <v>35</v>
      </c>
      <c r="T330" s="31">
        <v>65</v>
      </c>
      <c r="U330" s="31">
        <v>35</v>
      </c>
      <c r="V330" s="31">
        <v>65</v>
      </c>
      <c r="W330" t="s">
        <v>620</v>
      </c>
      <c r="Y330" t="s">
        <v>24</v>
      </c>
      <c r="Z330" t="s">
        <v>619</v>
      </c>
      <c r="AA330" t="b">
        <v>0</v>
      </c>
      <c r="AK330">
        <f t="shared" si="132"/>
        <v>13.3</v>
      </c>
      <c r="AL330">
        <f t="shared" si="129"/>
        <v>13.300330000000001</v>
      </c>
      <c r="AM330">
        <f t="shared" si="133"/>
        <v>-4.9997639999999999</v>
      </c>
      <c r="AN330" t="str">
        <f t="shared" si="134"/>
        <v>North Warwickshire Borough Council</v>
      </c>
      <c r="AO330">
        <f t="shared" si="135"/>
        <v>-5</v>
      </c>
      <c r="AQ330">
        <f>SUM($AU$2:AU330)</f>
        <v>320</v>
      </c>
      <c r="AR330" t="str">
        <f t="shared" si="126"/>
        <v>North Warwickshire Borough Council</v>
      </c>
      <c r="AS330">
        <f t="shared" si="127"/>
        <v>-5</v>
      </c>
      <c r="AT330">
        <f t="shared" si="128"/>
        <v>0</v>
      </c>
      <c r="AU330">
        <f t="shared" si="136"/>
        <v>1</v>
      </c>
      <c r="AX330" t="str">
        <f t="shared" si="137"/>
        <v>Slough Borough Council</v>
      </c>
      <c r="AY330">
        <f t="shared" si="138"/>
        <v>-6.4</v>
      </c>
      <c r="AZ330">
        <f t="shared" si="139"/>
        <v>0</v>
      </c>
      <c r="BB330" t="str">
        <f t="shared" si="130"/>
        <v>Slough Borough Council</v>
      </c>
      <c r="BC330">
        <f t="shared" si="131"/>
        <v>-6.4</v>
      </c>
      <c r="BD330" s="31">
        <f>IFERROR(BC330-VLOOKUP(BB330,Data_2018!$C$2:$V$394,$AE$1+6,FALSE),"")</f>
        <v>-18.899999999999999</v>
      </c>
      <c r="BE330" s="43" t="str">
        <f t="shared" si="142"/>
        <v>i</v>
      </c>
      <c r="BL330" s="31" t="str">
        <f t="shared" si="143"/>
        <v>Slough Borough Council</v>
      </c>
      <c r="BM330" s="31">
        <f t="shared" si="144"/>
        <v>18.899999999999999</v>
      </c>
      <c r="BN330" s="31">
        <f t="shared" si="145"/>
        <v>18.900032999999997</v>
      </c>
      <c r="BO330" s="31">
        <f t="shared" si="146"/>
        <v>-3.1999818000000011</v>
      </c>
      <c r="BP330" s="31" t="str">
        <f t="shared" si="147"/>
        <v>Royal Borough of Kensington and Chelsea</v>
      </c>
      <c r="BQ330" s="31">
        <f t="shared" si="148"/>
        <v>-3.2000000000000011</v>
      </c>
      <c r="BR330" s="31">
        <f t="shared" si="149"/>
        <v>-3.2000000000000011</v>
      </c>
      <c r="BS330" s="31">
        <f t="shared" si="150"/>
        <v>0</v>
      </c>
    </row>
    <row r="331" spans="1:71" ht="14.25" customHeight="1" x14ac:dyDescent="0.25">
      <c r="A331" s="8">
        <f>--((B331+Data_2018!B331)=2)</f>
        <v>1</v>
      </c>
      <c r="B331" s="8">
        <f t="shared" si="140"/>
        <v>1</v>
      </c>
      <c r="C331" t="s">
        <v>621</v>
      </c>
      <c r="D331">
        <v>1</v>
      </c>
      <c r="E331" t="s">
        <v>736</v>
      </c>
      <c r="F331" s="31">
        <f t="shared" si="141"/>
        <v>1</v>
      </c>
      <c r="G331" s="31">
        <v>0</v>
      </c>
      <c r="H331" s="31" t="s">
        <v>34</v>
      </c>
      <c r="I331" s="31">
        <v>9</v>
      </c>
      <c r="J331" s="31">
        <v>14.7</v>
      </c>
      <c r="K331" s="31">
        <v>0</v>
      </c>
      <c r="L331" s="31">
        <v>0</v>
      </c>
      <c r="M331" s="31">
        <v>0</v>
      </c>
      <c r="N331" s="31">
        <v>0</v>
      </c>
      <c r="O331" s="31">
        <v>34.200000000000003</v>
      </c>
      <c r="P331" s="31">
        <v>65.8</v>
      </c>
      <c r="Q331" s="31">
        <v>29.2</v>
      </c>
      <c r="R331" s="31">
        <v>70.8</v>
      </c>
      <c r="S331" s="31">
        <v>33.299999999999997</v>
      </c>
      <c r="T331" s="31">
        <v>66.7</v>
      </c>
      <c r="U331" s="31">
        <v>47.2</v>
      </c>
      <c r="V331" s="31">
        <v>52.8</v>
      </c>
      <c r="W331" t="s">
        <v>622</v>
      </c>
      <c r="Y331" t="s">
        <v>23</v>
      </c>
      <c r="Z331" t="s">
        <v>621</v>
      </c>
      <c r="AA331" t="b">
        <v>0</v>
      </c>
      <c r="AK331">
        <f t="shared" si="132"/>
        <v>14.7</v>
      </c>
      <c r="AL331">
        <f t="shared" si="129"/>
        <v>14.700330999999998</v>
      </c>
      <c r="AM331">
        <f t="shared" si="133"/>
        <v>-5.099831</v>
      </c>
      <c r="AN331" t="str">
        <f t="shared" si="134"/>
        <v>Kings Lynn &amp; West Norfolk Borough Council</v>
      </c>
      <c r="AO331">
        <f t="shared" si="135"/>
        <v>-5.0999999999999996</v>
      </c>
      <c r="AQ331">
        <f>SUM($AU$2:AU331)</f>
        <v>321</v>
      </c>
      <c r="AR331" t="str">
        <f t="shared" si="126"/>
        <v>Kings Lynn &amp; West Norfolk Borough Council</v>
      </c>
      <c r="AS331">
        <f t="shared" si="127"/>
        <v>-5.0999999999999996</v>
      </c>
      <c r="AT331">
        <f t="shared" si="128"/>
        <v>0</v>
      </c>
      <c r="AU331">
        <f t="shared" si="136"/>
        <v>1</v>
      </c>
      <c r="AX331" t="str">
        <f t="shared" si="137"/>
        <v>Colchester Borough Council</v>
      </c>
      <c r="AY331">
        <f t="shared" si="138"/>
        <v>-6.5</v>
      </c>
      <c r="AZ331">
        <f t="shared" si="139"/>
        <v>0</v>
      </c>
      <c r="BB331" t="str">
        <f t="shared" si="130"/>
        <v>Colchester Borough Council</v>
      </c>
      <c r="BC331">
        <f t="shared" si="131"/>
        <v>-6.5</v>
      </c>
      <c r="BD331" s="31">
        <f>IFERROR(BC331-VLOOKUP(BB331,Data_2018!$C$2:$V$394,$AE$1+6,FALSE),"")</f>
        <v>-2.5</v>
      </c>
      <c r="BE331" s="43" t="str">
        <f t="shared" si="142"/>
        <v>i</v>
      </c>
      <c r="BL331" s="31" t="str">
        <f t="shared" si="143"/>
        <v>Colchester Borough Council</v>
      </c>
      <c r="BM331" s="31">
        <f t="shared" si="144"/>
        <v>2.5</v>
      </c>
      <c r="BN331" s="31">
        <f t="shared" si="145"/>
        <v>2.5000331</v>
      </c>
      <c r="BO331" s="31">
        <f t="shared" si="146"/>
        <v>-3.4999671999999999</v>
      </c>
      <c r="BP331" s="31" t="str">
        <f t="shared" si="147"/>
        <v>New Forest District Council</v>
      </c>
      <c r="BQ331" s="31">
        <f t="shared" si="148"/>
        <v>-3.5</v>
      </c>
      <c r="BR331" s="31">
        <f t="shared" si="149"/>
        <v>-3.5</v>
      </c>
      <c r="BS331" s="31">
        <f t="shared" si="150"/>
        <v>0</v>
      </c>
    </row>
    <row r="332" spans="1:71" ht="14.25" customHeight="1" x14ac:dyDescent="0.25">
      <c r="A332" s="8">
        <f>--((B332+Data_2018!B332)=2)</f>
        <v>1</v>
      </c>
      <c r="B332" s="8">
        <f t="shared" si="140"/>
        <v>1</v>
      </c>
      <c r="C332" t="s">
        <v>623</v>
      </c>
      <c r="D332">
        <v>1</v>
      </c>
      <c r="E332" t="s">
        <v>739</v>
      </c>
      <c r="F332" s="31">
        <f t="shared" si="141"/>
        <v>1</v>
      </c>
      <c r="G332" s="31">
        <v>0</v>
      </c>
      <c r="H332" s="31" t="s">
        <v>43</v>
      </c>
      <c r="I332" s="31">
        <v>8.6999999999999993</v>
      </c>
      <c r="J332" s="31">
        <v>17.2</v>
      </c>
      <c r="K332" s="31">
        <v>18.3</v>
      </c>
      <c r="L332" s="31">
        <v>28.3</v>
      </c>
      <c r="M332" s="31">
        <v>22.5</v>
      </c>
      <c r="N332" s="31">
        <v>19.399999999999999</v>
      </c>
      <c r="O332" s="31">
        <v>47</v>
      </c>
      <c r="P332" s="31">
        <v>53</v>
      </c>
      <c r="Q332" s="31">
        <v>43.4</v>
      </c>
      <c r="R332" s="31">
        <v>56.6</v>
      </c>
      <c r="S332" s="31">
        <v>60.7</v>
      </c>
      <c r="T332" s="31">
        <v>39.299999999999997</v>
      </c>
      <c r="U332" s="31">
        <v>66.5</v>
      </c>
      <c r="V332" s="31">
        <v>33.5</v>
      </c>
      <c r="W332" t="s">
        <v>624</v>
      </c>
      <c r="Y332" t="s">
        <v>25</v>
      </c>
      <c r="Z332" t="s">
        <v>623</v>
      </c>
      <c r="AA332" t="b">
        <v>0</v>
      </c>
      <c r="AK332">
        <f t="shared" si="132"/>
        <v>17.2</v>
      </c>
      <c r="AL332">
        <f t="shared" si="129"/>
        <v>17.200332</v>
      </c>
      <c r="AM332">
        <f t="shared" si="133"/>
        <v>-5.1997260000000001</v>
      </c>
      <c r="AN332" t="str">
        <f t="shared" si="134"/>
        <v>Runnymede Borough Council</v>
      </c>
      <c r="AO332">
        <f t="shared" si="135"/>
        <v>-5.2</v>
      </c>
      <c r="AQ332">
        <f>SUM($AU$2:AU332)</f>
        <v>322</v>
      </c>
      <c r="AR332" t="str">
        <f t="shared" si="126"/>
        <v>Runnymede Borough Council</v>
      </c>
      <c r="AS332">
        <f t="shared" si="127"/>
        <v>-5.2</v>
      </c>
      <c r="AT332">
        <f t="shared" si="128"/>
        <v>0</v>
      </c>
      <c r="AU332">
        <f t="shared" si="136"/>
        <v>1</v>
      </c>
      <c r="AX332" t="str">
        <f t="shared" si="137"/>
        <v>Basildon District Council</v>
      </c>
      <c r="AY332">
        <f t="shared" si="138"/>
        <v>-6.6</v>
      </c>
      <c r="AZ332">
        <f t="shared" si="139"/>
        <v>0</v>
      </c>
      <c r="BB332" t="str">
        <f t="shared" si="130"/>
        <v>Basildon District Council</v>
      </c>
      <c r="BC332">
        <f t="shared" si="131"/>
        <v>-6.6</v>
      </c>
      <c r="BD332" s="31">
        <f>IFERROR(BC332-VLOOKUP(BB332,Data_2018!$C$2:$V$394,$AE$1+6,FALSE),"")</f>
        <v>-9.9999999999999645E-2</v>
      </c>
      <c r="BE332" s="43" t="str">
        <f t="shared" si="142"/>
        <v>i</v>
      </c>
      <c r="BL332" s="31" t="str">
        <f t="shared" si="143"/>
        <v>Basildon District Council</v>
      </c>
      <c r="BM332" s="31">
        <f t="shared" si="144"/>
        <v>9.9999999999999645E-2</v>
      </c>
      <c r="BN332" s="31">
        <f t="shared" si="145"/>
        <v>0.10003319999999964</v>
      </c>
      <c r="BO332" s="31">
        <f t="shared" si="146"/>
        <v>-3.5999629000000013</v>
      </c>
      <c r="BP332" s="31" t="str">
        <f t="shared" si="147"/>
        <v>Braintree District Council</v>
      </c>
      <c r="BQ332" s="31">
        <f t="shared" si="148"/>
        <v>-3.6000000000000014</v>
      </c>
      <c r="BR332" s="31">
        <f t="shared" si="149"/>
        <v>-3.6000000000000014</v>
      </c>
      <c r="BS332" s="31">
        <f t="shared" si="150"/>
        <v>0</v>
      </c>
    </row>
    <row r="333" spans="1:71" ht="14.25" customHeight="1" x14ac:dyDescent="0.25">
      <c r="A333" s="8">
        <f>--((B333+Data_2018!B333)=2)</f>
        <v>1</v>
      </c>
      <c r="B333" s="8">
        <f t="shared" si="140"/>
        <v>1</v>
      </c>
      <c r="C333" t="s">
        <v>625</v>
      </c>
      <c r="D333">
        <v>1</v>
      </c>
      <c r="E333" t="s">
        <v>739</v>
      </c>
      <c r="F333" s="31">
        <f t="shared" si="141"/>
        <v>1</v>
      </c>
      <c r="G333" s="31">
        <v>0</v>
      </c>
      <c r="H333" s="31" t="s">
        <v>43</v>
      </c>
      <c r="I333" s="31">
        <v>9.6</v>
      </c>
      <c r="J333" s="31">
        <v>12.4</v>
      </c>
      <c r="K333" s="31">
        <v>4.8</v>
      </c>
      <c r="L333" s="31">
        <v>0</v>
      </c>
      <c r="M333" s="31">
        <v>4.4000000000000004</v>
      </c>
      <c r="N333" s="31">
        <v>0.4</v>
      </c>
      <c r="O333" s="31">
        <v>44.3</v>
      </c>
      <c r="P333" s="31">
        <v>55.7</v>
      </c>
      <c r="Q333" s="31">
        <v>48.1</v>
      </c>
      <c r="R333" s="31">
        <v>51.9</v>
      </c>
      <c r="S333" s="31">
        <v>63</v>
      </c>
      <c r="T333" s="31">
        <v>37</v>
      </c>
      <c r="U333" s="31">
        <v>71</v>
      </c>
      <c r="V333" s="31">
        <v>29</v>
      </c>
      <c r="W333" t="s">
        <v>626</v>
      </c>
      <c r="Y333" t="s">
        <v>25</v>
      </c>
      <c r="Z333" t="s">
        <v>625</v>
      </c>
      <c r="AA333" t="b">
        <v>0</v>
      </c>
      <c r="AK333">
        <f t="shared" si="132"/>
        <v>12.4</v>
      </c>
      <c r="AL333">
        <f t="shared" si="129"/>
        <v>12.400333</v>
      </c>
      <c r="AM333">
        <f t="shared" si="133"/>
        <v>-5.29962</v>
      </c>
      <c r="AN333" t="str">
        <f t="shared" si="134"/>
        <v>Wigan Metropolitan Borough Council</v>
      </c>
      <c r="AO333">
        <f t="shared" si="135"/>
        <v>-5.3</v>
      </c>
      <c r="AQ333">
        <f>SUM($AU$2:AU333)</f>
        <v>323</v>
      </c>
      <c r="AR333" t="str">
        <f t="shared" si="126"/>
        <v>Wigan Metropolitan Borough Council</v>
      </c>
      <c r="AS333">
        <f t="shared" si="127"/>
        <v>-5.3</v>
      </c>
      <c r="AT333">
        <f t="shared" si="128"/>
        <v>0</v>
      </c>
      <c r="AU333">
        <f t="shared" si="136"/>
        <v>1</v>
      </c>
      <c r="AX333" t="str">
        <f t="shared" si="137"/>
        <v>Stoke-on-Trent City Council</v>
      </c>
      <c r="AY333">
        <f t="shared" si="138"/>
        <v>-6.7</v>
      </c>
      <c r="AZ333">
        <f t="shared" si="139"/>
        <v>0</v>
      </c>
      <c r="BB333" t="str">
        <f t="shared" si="130"/>
        <v>Stoke-on-Trent City Council</v>
      </c>
      <c r="BC333">
        <f t="shared" si="131"/>
        <v>-6.7</v>
      </c>
      <c r="BD333" s="31">
        <f>IFERROR(BC333-VLOOKUP(BB333,Data_2018!$C$2:$V$394,$AE$1+6,FALSE),"")</f>
        <v>-3.4000000000000004</v>
      </c>
      <c r="BE333" s="43" t="str">
        <f t="shared" si="142"/>
        <v>i</v>
      </c>
      <c r="BL333" s="31" t="str">
        <f t="shared" si="143"/>
        <v>Stoke-on-Trent City Council</v>
      </c>
      <c r="BM333" s="31">
        <f t="shared" si="144"/>
        <v>3.4000000000000004</v>
      </c>
      <c r="BN333" s="31">
        <f t="shared" si="145"/>
        <v>3.4000333000000005</v>
      </c>
      <c r="BO333" s="31">
        <f t="shared" si="146"/>
        <v>-3.5999751000000004</v>
      </c>
      <c r="BP333" s="31" t="str">
        <f t="shared" si="147"/>
        <v>Buckinghamshire County Council</v>
      </c>
      <c r="BQ333" s="31">
        <f t="shared" si="148"/>
        <v>-3.6000000000000005</v>
      </c>
      <c r="BR333" s="31">
        <f t="shared" si="149"/>
        <v>-3.6000000000000005</v>
      </c>
      <c r="BS333" s="31">
        <f t="shared" si="150"/>
        <v>0</v>
      </c>
    </row>
    <row r="334" spans="1:71" ht="14.25" customHeight="1" x14ac:dyDescent="0.25">
      <c r="A334" s="8">
        <f>--((B334+Data_2018!B334)=2)</f>
        <v>1</v>
      </c>
      <c r="B334" s="8">
        <f t="shared" si="140"/>
        <v>1</v>
      </c>
      <c r="C334" t="s">
        <v>627</v>
      </c>
      <c r="D334">
        <v>1</v>
      </c>
      <c r="E334" t="s">
        <v>736</v>
      </c>
      <c r="F334" s="31">
        <f t="shared" si="141"/>
        <v>1</v>
      </c>
      <c r="G334" s="31">
        <v>0</v>
      </c>
      <c r="H334" s="31" t="s">
        <v>34</v>
      </c>
      <c r="I334" s="31">
        <v>15.8</v>
      </c>
      <c r="J334" s="31">
        <v>18.5</v>
      </c>
      <c r="K334" s="31">
        <v>0</v>
      </c>
      <c r="L334" s="31">
        <v>0</v>
      </c>
      <c r="M334" s="31">
        <v>0</v>
      </c>
      <c r="N334" s="31">
        <v>0</v>
      </c>
      <c r="O334" s="31">
        <v>24.7</v>
      </c>
      <c r="P334" s="31">
        <v>75.3</v>
      </c>
      <c r="Q334" s="31">
        <v>22.1</v>
      </c>
      <c r="R334" s="31">
        <v>77.900000000000006</v>
      </c>
      <c r="S334" s="31">
        <v>29.9</v>
      </c>
      <c r="T334" s="31">
        <v>70.099999999999994</v>
      </c>
      <c r="U334" s="31">
        <v>49.3</v>
      </c>
      <c r="V334" s="31">
        <v>50.7</v>
      </c>
      <c r="W334" t="s">
        <v>628</v>
      </c>
      <c r="Y334" t="s">
        <v>23</v>
      </c>
      <c r="Z334" t="s">
        <v>627</v>
      </c>
      <c r="AA334" t="b">
        <v>0</v>
      </c>
      <c r="AK334">
        <f t="shared" si="132"/>
        <v>18.5</v>
      </c>
      <c r="AL334">
        <f t="shared" si="129"/>
        <v>18.500333999999999</v>
      </c>
      <c r="AM334">
        <f t="shared" si="133"/>
        <v>-5.4998319999999996</v>
      </c>
      <c r="AN334" t="str">
        <f t="shared" si="134"/>
        <v>Kettering Borough Council</v>
      </c>
      <c r="AO334">
        <f t="shared" si="135"/>
        <v>-5.5</v>
      </c>
      <c r="AQ334">
        <f>SUM($AU$2:AU334)</f>
        <v>324</v>
      </c>
      <c r="AR334" t="str">
        <f t="shared" si="126"/>
        <v>Kettering Borough Council</v>
      </c>
      <c r="AS334">
        <f t="shared" si="127"/>
        <v>-5.5</v>
      </c>
      <c r="AT334">
        <f t="shared" si="128"/>
        <v>0</v>
      </c>
      <c r="AU334">
        <f t="shared" si="136"/>
        <v>1</v>
      </c>
      <c r="AX334" t="str">
        <f t="shared" si="137"/>
        <v>Brighton &amp; Hove City Council</v>
      </c>
      <c r="AY334">
        <f t="shared" si="138"/>
        <v>-6.7</v>
      </c>
      <c r="AZ334">
        <f t="shared" si="139"/>
        <v>0</v>
      </c>
      <c r="BB334" t="str">
        <f t="shared" si="130"/>
        <v>Brighton &amp; Hove City Council</v>
      </c>
      <c r="BC334">
        <f t="shared" si="131"/>
        <v>-6.7</v>
      </c>
      <c r="BD334" s="31">
        <f>IFERROR(BC334-VLOOKUP(BB334,Data_2018!$C$2:$V$394,$AE$1+6,FALSE),"")</f>
        <v>0.59999999999999964</v>
      </c>
      <c r="BE334" s="43" t="str">
        <f t="shared" si="142"/>
        <v>h</v>
      </c>
      <c r="BL334" s="31" t="str">
        <f t="shared" si="143"/>
        <v>Brighton &amp; Hove City Council</v>
      </c>
      <c r="BM334" s="31">
        <f t="shared" si="144"/>
        <v>-0.59999999999999964</v>
      </c>
      <c r="BN334" s="31">
        <f t="shared" si="145"/>
        <v>-0.59996659999999968</v>
      </c>
      <c r="BO334" s="31">
        <f t="shared" si="146"/>
        <v>-3.5999760000000007</v>
      </c>
      <c r="BP334" s="31" t="str">
        <f t="shared" si="147"/>
        <v>Blaby District Council</v>
      </c>
      <c r="BQ334" s="31">
        <f t="shared" si="148"/>
        <v>-3.6000000000000005</v>
      </c>
      <c r="BR334" s="31">
        <f t="shared" si="149"/>
        <v>-3.6000000000000005</v>
      </c>
      <c r="BS334" s="31">
        <f t="shared" si="150"/>
        <v>0</v>
      </c>
    </row>
    <row r="335" spans="1:71" ht="14.25" customHeight="1" x14ac:dyDescent="0.25">
      <c r="A335" s="8">
        <f>--((B335+Data_2018!B335)=2)</f>
        <v>1</v>
      </c>
      <c r="B335" s="8">
        <f t="shared" si="140"/>
        <v>1</v>
      </c>
      <c r="C335" t="s">
        <v>629</v>
      </c>
      <c r="D335">
        <v>1</v>
      </c>
      <c r="E335" t="s">
        <v>738</v>
      </c>
      <c r="F335" s="31">
        <f t="shared" si="141"/>
        <v>1</v>
      </c>
      <c r="G335" s="31">
        <v>0</v>
      </c>
      <c r="H335" s="31" t="s">
        <v>34</v>
      </c>
      <c r="I335" s="31">
        <v>2</v>
      </c>
      <c r="J335" s="31">
        <v>1.6</v>
      </c>
      <c r="K335" s="31">
        <v>0</v>
      </c>
      <c r="L335" s="31">
        <v>0</v>
      </c>
      <c r="M335" s="31">
        <v>0</v>
      </c>
      <c r="N335" s="31">
        <v>0</v>
      </c>
      <c r="O335" s="31">
        <v>36</v>
      </c>
      <c r="P335" s="31">
        <v>64</v>
      </c>
      <c r="Q335" s="31">
        <v>31</v>
      </c>
      <c r="R335" s="31">
        <v>69</v>
      </c>
      <c r="S335" s="31">
        <v>41</v>
      </c>
      <c r="T335" s="31">
        <v>59</v>
      </c>
      <c r="U335" s="31">
        <v>33</v>
      </c>
      <c r="V335" s="31">
        <v>67</v>
      </c>
      <c r="W335" t="s">
        <v>630</v>
      </c>
      <c r="Y335" t="s">
        <v>25</v>
      </c>
      <c r="Z335" t="s">
        <v>629</v>
      </c>
      <c r="AA335" t="b">
        <v>0</v>
      </c>
      <c r="AK335">
        <f t="shared" si="132"/>
        <v>1.6</v>
      </c>
      <c r="AL335">
        <f t="shared" si="129"/>
        <v>1.6003350000000001</v>
      </c>
      <c r="AM335">
        <f t="shared" si="133"/>
        <v>-5.59978</v>
      </c>
      <c r="AN335" t="str">
        <f t="shared" si="134"/>
        <v>Newark &amp; Sherwood District Council</v>
      </c>
      <c r="AO335">
        <f t="shared" si="135"/>
        <v>-5.6</v>
      </c>
      <c r="AQ335">
        <f>SUM($AU$2:AU335)</f>
        <v>325</v>
      </c>
      <c r="AR335" t="str">
        <f t="shared" si="126"/>
        <v>Newark &amp; Sherwood District Council</v>
      </c>
      <c r="AS335">
        <f t="shared" si="127"/>
        <v>-5.6</v>
      </c>
      <c r="AT335">
        <f t="shared" si="128"/>
        <v>0</v>
      </c>
      <c r="AU335">
        <f t="shared" si="136"/>
        <v>1</v>
      </c>
      <c r="AX335" t="str">
        <f t="shared" si="137"/>
        <v>Plymouth City Council</v>
      </c>
      <c r="AY335">
        <f t="shared" si="138"/>
        <v>-7</v>
      </c>
      <c r="AZ335">
        <f t="shared" si="139"/>
        <v>0</v>
      </c>
      <c r="BB335" t="str">
        <f t="shared" si="130"/>
        <v>Plymouth City Council</v>
      </c>
      <c r="BC335">
        <f t="shared" si="131"/>
        <v>-7</v>
      </c>
      <c r="BD335" s="31">
        <f>IFERROR(BC335-VLOOKUP(BB335,Data_2018!$C$2:$V$394,$AE$1+6,FALSE),"")</f>
        <v>-3.7</v>
      </c>
      <c r="BE335" s="43" t="str">
        <f t="shared" si="142"/>
        <v>i</v>
      </c>
      <c r="BL335" s="31" t="str">
        <f t="shared" si="143"/>
        <v>Plymouth City Council</v>
      </c>
      <c r="BM335" s="31">
        <f t="shared" si="144"/>
        <v>3.7</v>
      </c>
      <c r="BN335" s="31">
        <f t="shared" si="145"/>
        <v>3.7000335</v>
      </c>
      <c r="BO335" s="31">
        <f t="shared" si="146"/>
        <v>-3.5999773999999998</v>
      </c>
      <c r="BP335" s="31" t="str">
        <f t="shared" si="147"/>
        <v>St. Albans City Council</v>
      </c>
      <c r="BQ335" s="31">
        <f t="shared" si="148"/>
        <v>-3.5999999999999996</v>
      </c>
      <c r="BR335" s="31">
        <f t="shared" si="149"/>
        <v>-3.5999999999999996</v>
      </c>
      <c r="BS335" s="31">
        <f t="shared" si="150"/>
        <v>0</v>
      </c>
    </row>
    <row r="336" spans="1:71" ht="14.25" customHeight="1" x14ac:dyDescent="0.25">
      <c r="A336" s="8">
        <f>--((B336+Data_2018!B336)=2)</f>
        <v>1</v>
      </c>
      <c r="B336" s="8">
        <f t="shared" si="140"/>
        <v>1</v>
      </c>
      <c r="C336" t="s">
        <v>631</v>
      </c>
      <c r="D336">
        <v>1</v>
      </c>
      <c r="E336" t="s">
        <v>737</v>
      </c>
      <c r="F336" s="31">
        <f t="shared" si="141"/>
        <v>1</v>
      </c>
      <c r="G336" s="31">
        <v>0</v>
      </c>
      <c r="H336" s="31" t="s">
        <v>34</v>
      </c>
      <c r="I336" s="31">
        <v>2.6</v>
      </c>
      <c r="J336" s="31">
        <v>-8.5</v>
      </c>
      <c r="K336" s="31">
        <v>0</v>
      </c>
      <c r="L336" s="31">
        <v>0</v>
      </c>
      <c r="M336" s="31">
        <v>0</v>
      </c>
      <c r="N336" s="31">
        <v>0</v>
      </c>
      <c r="O336" s="31">
        <v>39.700000000000003</v>
      </c>
      <c r="P336" s="31">
        <v>60.3</v>
      </c>
      <c r="Q336" s="31">
        <v>38.4</v>
      </c>
      <c r="R336" s="31">
        <v>61.6</v>
      </c>
      <c r="S336" s="31">
        <v>27.7</v>
      </c>
      <c r="T336" s="31">
        <v>72.3</v>
      </c>
      <c r="U336" s="31">
        <v>40.5</v>
      </c>
      <c r="V336" s="31">
        <v>59.5</v>
      </c>
      <c r="W336" t="s">
        <v>632</v>
      </c>
      <c r="Y336" t="s">
        <v>25</v>
      </c>
      <c r="Z336" t="s">
        <v>631</v>
      </c>
      <c r="AA336" t="b">
        <v>0</v>
      </c>
      <c r="AK336">
        <f t="shared" si="132"/>
        <v>-8.5</v>
      </c>
      <c r="AL336">
        <f t="shared" si="129"/>
        <v>-8.4996639999999992</v>
      </c>
      <c r="AM336">
        <f t="shared" si="133"/>
        <v>-5.7999749999999999</v>
      </c>
      <c r="AN336" t="str">
        <f t="shared" si="134"/>
        <v>Blackpool Council</v>
      </c>
      <c r="AO336">
        <f t="shared" si="135"/>
        <v>-5.8</v>
      </c>
      <c r="AQ336">
        <f>SUM($AU$2:AU336)</f>
        <v>326</v>
      </c>
      <c r="AR336" t="str">
        <f t="shared" si="126"/>
        <v>Blackpool Council</v>
      </c>
      <c r="AS336">
        <f t="shared" si="127"/>
        <v>-5.8</v>
      </c>
      <c r="AT336">
        <f t="shared" si="128"/>
        <v>0</v>
      </c>
      <c r="AU336">
        <f t="shared" si="136"/>
        <v>1</v>
      </c>
      <c r="AX336" t="str">
        <f t="shared" si="137"/>
        <v>Shepway District Council</v>
      </c>
      <c r="AY336">
        <f t="shared" si="138"/>
        <v>-7.2</v>
      </c>
      <c r="AZ336">
        <f t="shared" si="139"/>
        <v>0</v>
      </c>
      <c r="BB336" t="str">
        <f t="shared" si="130"/>
        <v>Shepway District Council</v>
      </c>
      <c r="BC336">
        <f t="shared" si="131"/>
        <v>-7.2</v>
      </c>
      <c r="BD336" s="31">
        <f>IFERROR(BC336-VLOOKUP(BB336,Data_2018!$C$2:$V$394,$AE$1+6,FALSE),"")</f>
        <v>-3</v>
      </c>
      <c r="BE336" s="43" t="str">
        <f t="shared" si="142"/>
        <v>i</v>
      </c>
      <c r="BL336" s="31" t="str">
        <f t="shared" si="143"/>
        <v>Shepway District Council</v>
      </c>
      <c r="BM336" s="31">
        <f t="shared" si="144"/>
        <v>3</v>
      </c>
      <c r="BN336" s="31">
        <f t="shared" si="145"/>
        <v>3.0000336000000001</v>
      </c>
      <c r="BO336" s="31">
        <f t="shared" si="146"/>
        <v>-3.6999863999999993</v>
      </c>
      <c r="BP336" s="31" t="str">
        <f t="shared" si="147"/>
        <v>Tandridge District Council</v>
      </c>
      <c r="BQ336" s="31">
        <f t="shared" si="148"/>
        <v>-3.6999999999999993</v>
      </c>
      <c r="BR336" s="31">
        <f t="shared" si="149"/>
        <v>-3.6999999999999993</v>
      </c>
      <c r="BS336" s="31">
        <f t="shared" si="150"/>
        <v>0</v>
      </c>
    </row>
    <row r="337" spans="1:71" ht="14.25" customHeight="1" x14ac:dyDescent="0.25">
      <c r="A337" s="8">
        <f>--((B337+Data_2018!B337)=2)</f>
        <v>1</v>
      </c>
      <c r="B337" s="8">
        <f t="shared" si="140"/>
        <v>1</v>
      </c>
      <c r="C337" t="s">
        <v>633</v>
      </c>
      <c r="D337">
        <v>1</v>
      </c>
      <c r="E337" t="s">
        <v>736</v>
      </c>
      <c r="F337" s="31">
        <f t="shared" si="141"/>
        <v>1</v>
      </c>
      <c r="G337" s="31">
        <v>0</v>
      </c>
      <c r="H337" s="31" t="s">
        <v>34</v>
      </c>
      <c r="I337" s="31">
        <v>12.6</v>
      </c>
      <c r="J337" s="31">
        <v>8.1999999999999993</v>
      </c>
      <c r="K337" s="31">
        <v>0</v>
      </c>
      <c r="L337" s="31">
        <v>0</v>
      </c>
      <c r="M337" s="31">
        <v>0</v>
      </c>
      <c r="N337" s="31">
        <v>0</v>
      </c>
      <c r="O337" s="31">
        <v>18.8</v>
      </c>
      <c r="P337" s="31">
        <v>81.2</v>
      </c>
      <c r="Q337" s="31">
        <v>40.200000000000003</v>
      </c>
      <c r="R337" s="31">
        <v>59.8</v>
      </c>
      <c r="S337" s="31">
        <v>33.700000000000003</v>
      </c>
      <c r="T337" s="31">
        <v>66.3</v>
      </c>
      <c r="U337" s="31">
        <v>50</v>
      </c>
      <c r="V337" s="31">
        <v>50</v>
      </c>
      <c r="W337" t="s">
        <v>634</v>
      </c>
      <c r="Y337" t="s">
        <v>23</v>
      </c>
      <c r="Z337" t="s">
        <v>633</v>
      </c>
      <c r="AA337" t="b">
        <v>0</v>
      </c>
      <c r="AK337">
        <f t="shared" si="132"/>
        <v>8.1999999999999993</v>
      </c>
      <c r="AL337">
        <f t="shared" si="129"/>
        <v>8.2003369999999993</v>
      </c>
      <c r="AM337">
        <f t="shared" si="133"/>
        <v>-5.9997809999999996</v>
      </c>
      <c r="AN337" t="str">
        <f t="shared" si="134"/>
        <v>New Forest District Council</v>
      </c>
      <c r="AO337">
        <f t="shared" si="135"/>
        <v>-6</v>
      </c>
      <c r="AQ337">
        <f>SUM($AU$2:AU337)</f>
        <v>327</v>
      </c>
      <c r="AR337" t="str">
        <f t="shared" si="126"/>
        <v>New Forest District Council</v>
      </c>
      <c r="AS337">
        <f t="shared" si="127"/>
        <v>-6</v>
      </c>
      <c r="AT337">
        <f t="shared" si="128"/>
        <v>0</v>
      </c>
      <c r="AU337">
        <f t="shared" si="136"/>
        <v>1</v>
      </c>
      <c r="AX337" t="str">
        <f t="shared" si="137"/>
        <v>Royal Berkshire Fire &amp; Rescue Service</v>
      </c>
      <c r="AY337">
        <f t="shared" si="138"/>
        <v>-8.3000000000000007</v>
      </c>
      <c r="AZ337">
        <f t="shared" si="139"/>
        <v>0</v>
      </c>
      <c r="BB337" t="str">
        <f t="shared" si="130"/>
        <v>Royal Berkshire Fire &amp; Rescue Service</v>
      </c>
      <c r="BC337">
        <f t="shared" si="131"/>
        <v>-8.3000000000000007</v>
      </c>
      <c r="BD337" s="31">
        <f>IFERROR(BC337-VLOOKUP(BB337,Data_2018!$C$2:$V$394,$AE$1+6,FALSE),"")</f>
        <v>-12</v>
      </c>
      <c r="BE337" s="43" t="str">
        <f t="shared" si="142"/>
        <v>i</v>
      </c>
      <c r="BL337" s="31" t="str">
        <f t="shared" si="143"/>
        <v>Royal Berkshire Fire &amp; Rescue Service</v>
      </c>
      <c r="BM337" s="31">
        <f t="shared" si="144"/>
        <v>12</v>
      </c>
      <c r="BN337" s="31">
        <f t="shared" si="145"/>
        <v>12.000033699999999</v>
      </c>
      <c r="BO337" s="31">
        <f t="shared" si="146"/>
        <v>-3.6999935999999991</v>
      </c>
      <c r="BP337" s="31" t="str">
        <f t="shared" si="147"/>
        <v>South Tyneside Council</v>
      </c>
      <c r="BQ337" s="31">
        <f t="shared" si="148"/>
        <v>-3.6999999999999993</v>
      </c>
      <c r="BR337" s="31">
        <f t="shared" si="149"/>
        <v>-3.6999999999999993</v>
      </c>
      <c r="BS337" s="31">
        <f t="shared" si="150"/>
        <v>0</v>
      </c>
    </row>
    <row r="338" spans="1:71" ht="14.25" customHeight="1" x14ac:dyDescent="0.25">
      <c r="A338" s="8">
        <f>--((B338+Data_2018!B338)=2)</f>
        <v>1</v>
      </c>
      <c r="B338" s="8">
        <f t="shared" si="140"/>
        <v>1</v>
      </c>
      <c r="C338" t="s">
        <v>635</v>
      </c>
      <c r="D338">
        <v>1</v>
      </c>
      <c r="E338" t="s">
        <v>736</v>
      </c>
      <c r="F338" s="31">
        <f t="shared" si="141"/>
        <v>1</v>
      </c>
      <c r="G338" s="31">
        <v>0</v>
      </c>
      <c r="H338" s="31" t="s">
        <v>34</v>
      </c>
      <c r="I338" s="31">
        <v>2.7</v>
      </c>
      <c r="J338" s="31">
        <v>11</v>
      </c>
      <c r="K338" s="31">
        <v>0</v>
      </c>
      <c r="L338" s="31">
        <v>0</v>
      </c>
      <c r="M338" s="31">
        <v>0</v>
      </c>
      <c r="N338" s="31">
        <v>0</v>
      </c>
      <c r="O338" s="31">
        <v>50</v>
      </c>
      <c r="P338" s="31">
        <v>50</v>
      </c>
      <c r="Q338" s="31">
        <v>47.6</v>
      </c>
      <c r="R338" s="31">
        <v>52.4</v>
      </c>
      <c r="S338" s="31">
        <v>43.7</v>
      </c>
      <c r="T338" s="31">
        <v>56.3</v>
      </c>
      <c r="U338" s="31">
        <v>57.3</v>
      </c>
      <c r="V338" s="31">
        <v>42.7</v>
      </c>
      <c r="W338" t="s">
        <v>636</v>
      </c>
      <c r="Y338" t="s">
        <v>23</v>
      </c>
      <c r="Z338" t="s">
        <v>635</v>
      </c>
      <c r="AA338" t="b">
        <v>0</v>
      </c>
      <c r="AK338">
        <f t="shared" si="132"/>
        <v>11</v>
      </c>
      <c r="AL338">
        <f t="shared" si="129"/>
        <v>11.000337999999999</v>
      </c>
      <c r="AM338">
        <f t="shared" si="133"/>
        <v>-6.2997309999999995</v>
      </c>
      <c r="AN338" t="str">
        <f t="shared" si="134"/>
        <v>Royal Borough of Greenwich</v>
      </c>
      <c r="AO338">
        <f t="shared" si="135"/>
        <v>-6.3</v>
      </c>
      <c r="AQ338">
        <f>SUM($AU$2:AU338)</f>
        <v>328</v>
      </c>
      <c r="AR338" t="str">
        <f t="shared" si="126"/>
        <v>Royal Borough of Greenwich</v>
      </c>
      <c r="AS338">
        <f t="shared" si="127"/>
        <v>-6.3</v>
      </c>
      <c r="AT338">
        <f t="shared" si="128"/>
        <v>0</v>
      </c>
      <c r="AU338">
        <f t="shared" si="136"/>
        <v>1</v>
      </c>
      <c r="AX338" t="str">
        <f t="shared" si="137"/>
        <v>Tameside Metropolitan Borough Council</v>
      </c>
      <c r="AY338">
        <f t="shared" si="138"/>
        <v>-8.5</v>
      </c>
      <c r="AZ338">
        <f t="shared" si="139"/>
        <v>0</v>
      </c>
      <c r="BB338" t="str">
        <f t="shared" si="130"/>
        <v>Tameside Metropolitan Borough Council</v>
      </c>
      <c r="BC338">
        <f t="shared" si="131"/>
        <v>-8.5</v>
      </c>
      <c r="BD338" s="31">
        <f>IFERROR(BC338-VLOOKUP(BB338,Data_2018!$C$2:$V$394,$AE$1+6,FALSE),"")</f>
        <v>-2.7</v>
      </c>
      <c r="BE338" s="43" t="str">
        <f t="shared" si="142"/>
        <v>i</v>
      </c>
      <c r="BL338" s="31" t="str">
        <f t="shared" si="143"/>
        <v>Tameside Metropolitan Borough Council</v>
      </c>
      <c r="BM338" s="31">
        <f t="shared" si="144"/>
        <v>2.7</v>
      </c>
      <c r="BN338" s="31">
        <f t="shared" si="145"/>
        <v>2.7000338000000004</v>
      </c>
      <c r="BO338" s="31">
        <f t="shared" si="146"/>
        <v>-3.7999770000000002</v>
      </c>
      <c r="BP338" s="31" t="str">
        <f t="shared" si="147"/>
        <v>Cherwell District Council</v>
      </c>
      <c r="BQ338" s="31">
        <f t="shared" si="148"/>
        <v>-3.8000000000000003</v>
      </c>
      <c r="BR338" s="31">
        <f t="shared" si="149"/>
        <v>-3.8000000000000003</v>
      </c>
      <c r="BS338" s="31">
        <f t="shared" si="150"/>
        <v>0</v>
      </c>
    </row>
    <row r="339" spans="1:71" ht="14.25" customHeight="1" x14ac:dyDescent="0.25">
      <c r="A339" s="8">
        <f>--((B339+Data_2018!B339)=2)</f>
        <v>1</v>
      </c>
      <c r="B339" s="8">
        <f t="shared" si="140"/>
        <v>1</v>
      </c>
      <c r="C339" t="s">
        <v>637</v>
      </c>
      <c r="D339">
        <v>1</v>
      </c>
      <c r="E339" t="s">
        <v>736</v>
      </c>
      <c r="F339" s="31">
        <f t="shared" si="141"/>
        <v>1</v>
      </c>
      <c r="G339" s="31">
        <v>0</v>
      </c>
      <c r="H339" s="31" t="s">
        <v>34</v>
      </c>
      <c r="I339" s="31">
        <v>3.8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51.9</v>
      </c>
      <c r="P339" s="31">
        <v>48.1</v>
      </c>
      <c r="Q339" s="31">
        <v>49.2</v>
      </c>
      <c r="R339" s="31">
        <v>50.8</v>
      </c>
      <c r="S339" s="31">
        <v>43.1</v>
      </c>
      <c r="T339" s="31">
        <v>56.9</v>
      </c>
      <c r="U339" s="31">
        <v>51.8</v>
      </c>
      <c r="V339" s="31">
        <v>48.2</v>
      </c>
      <c r="W339" t="s">
        <v>638</v>
      </c>
      <c r="Y339" t="s">
        <v>22</v>
      </c>
      <c r="Z339" t="s">
        <v>637</v>
      </c>
      <c r="AA339" t="b">
        <v>0</v>
      </c>
      <c r="AK339">
        <f t="shared" si="132"/>
        <v>0</v>
      </c>
      <c r="AL339">
        <f t="shared" si="129"/>
        <v>3.39E-4</v>
      </c>
      <c r="AM339">
        <f t="shared" si="133"/>
        <v>-6.3997109999999999</v>
      </c>
      <c r="AN339" t="str">
        <f t="shared" si="134"/>
        <v>Slough Borough Council</v>
      </c>
      <c r="AO339">
        <f t="shared" si="135"/>
        <v>-6.4</v>
      </c>
      <c r="AQ339">
        <f>SUM($AU$2:AU339)</f>
        <v>329</v>
      </c>
      <c r="AR339" t="str">
        <f t="shared" si="126"/>
        <v>Slough Borough Council</v>
      </c>
      <c r="AS339">
        <f t="shared" si="127"/>
        <v>-6.4</v>
      </c>
      <c r="AT339">
        <f t="shared" si="128"/>
        <v>0</v>
      </c>
      <c r="AU339">
        <f t="shared" si="136"/>
        <v>1</v>
      </c>
      <c r="AX339" t="str">
        <f t="shared" si="137"/>
        <v>Tendring District Council</v>
      </c>
      <c r="AY339">
        <f t="shared" si="138"/>
        <v>-8.9</v>
      </c>
      <c r="AZ339">
        <f t="shared" si="139"/>
        <v>0</v>
      </c>
      <c r="BB339" t="str">
        <f t="shared" si="130"/>
        <v>Tendring District Council</v>
      </c>
      <c r="BC339">
        <f t="shared" si="131"/>
        <v>-8.9</v>
      </c>
      <c r="BD339" s="31">
        <f>IFERROR(BC339-VLOOKUP(BB339,Data_2018!$C$2:$V$394,$AE$1+6,FALSE),"")</f>
        <v>4.6999999999999993</v>
      </c>
      <c r="BE339" s="43" t="str">
        <f t="shared" si="142"/>
        <v>h</v>
      </c>
      <c r="BL339" s="31" t="str">
        <f t="shared" si="143"/>
        <v>Tendring District Council</v>
      </c>
      <c r="BM339" s="31">
        <f t="shared" si="144"/>
        <v>-4.6999999999999993</v>
      </c>
      <c r="BN339" s="31">
        <f t="shared" si="145"/>
        <v>-4.6999660999999993</v>
      </c>
      <c r="BO339" s="31">
        <f t="shared" si="146"/>
        <v>-3.799983399999999</v>
      </c>
      <c r="BP339" s="31" t="str">
        <f t="shared" si="147"/>
        <v>Essex County Fire &amp; Rescue Service</v>
      </c>
      <c r="BQ339" s="31">
        <f t="shared" si="148"/>
        <v>-3.7999999999999989</v>
      </c>
      <c r="BR339" s="31">
        <f t="shared" si="149"/>
        <v>-3.7999999999999989</v>
      </c>
      <c r="BS339" s="31">
        <f t="shared" si="150"/>
        <v>0</v>
      </c>
    </row>
    <row r="340" spans="1:71" ht="14.25" customHeight="1" x14ac:dyDescent="0.25">
      <c r="A340" s="8">
        <f>--((B340+Data_2018!B340)=2)</f>
        <v>1</v>
      </c>
      <c r="B340" s="8">
        <f t="shared" si="140"/>
        <v>1</v>
      </c>
      <c r="C340" t="s">
        <v>639</v>
      </c>
      <c r="D340">
        <v>1</v>
      </c>
      <c r="E340" t="s">
        <v>736</v>
      </c>
      <c r="F340" s="31">
        <f t="shared" si="141"/>
        <v>1</v>
      </c>
      <c r="G340" s="31">
        <v>0</v>
      </c>
      <c r="H340" s="31" t="s">
        <v>34</v>
      </c>
      <c r="I340" s="31">
        <v>4.4000000000000004</v>
      </c>
      <c r="J340" s="31">
        <v>6.4</v>
      </c>
      <c r="K340" s="31">
        <v>0</v>
      </c>
      <c r="L340" s="31">
        <v>0</v>
      </c>
      <c r="M340" s="31">
        <v>0</v>
      </c>
      <c r="N340" s="31">
        <v>0</v>
      </c>
      <c r="O340" s="31">
        <v>79.5</v>
      </c>
      <c r="P340" s="31">
        <v>20.5</v>
      </c>
      <c r="Q340" s="31">
        <v>39.6</v>
      </c>
      <c r="R340" s="31">
        <v>60.4</v>
      </c>
      <c r="S340" s="31">
        <v>47.8</v>
      </c>
      <c r="T340" s="31">
        <v>52.2</v>
      </c>
      <c r="U340" s="31">
        <v>50.7</v>
      </c>
      <c r="V340" s="31">
        <v>49.3</v>
      </c>
      <c r="W340" t="s">
        <v>640</v>
      </c>
      <c r="Y340" t="s">
        <v>22</v>
      </c>
      <c r="Z340" t="s">
        <v>639</v>
      </c>
      <c r="AA340" t="b">
        <v>0</v>
      </c>
      <c r="AK340">
        <f t="shared" si="132"/>
        <v>6.4</v>
      </c>
      <c r="AL340">
        <f t="shared" si="129"/>
        <v>6.4003399999999999</v>
      </c>
      <c r="AM340">
        <f t="shared" si="133"/>
        <v>-6.4999260000000003</v>
      </c>
      <c r="AN340" t="str">
        <f t="shared" si="134"/>
        <v>Colchester Borough Council</v>
      </c>
      <c r="AO340">
        <f t="shared" si="135"/>
        <v>-6.5</v>
      </c>
      <c r="AQ340">
        <f>SUM($AU$2:AU340)</f>
        <v>330</v>
      </c>
      <c r="AR340" t="str">
        <f t="shared" si="126"/>
        <v>Colchester Borough Council</v>
      </c>
      <c r="AS340">
        <f t="shared" si="127"/>
        <v>-6.5</v>
      </c>
      <c r="AT340">
        <f t="shared" si="128"/>
        <v>0</v>
      </c>
      <c r="AU340">
        <f t="shared" si="136"/>
        <v>1</v>
      </c>
      <c r="AX340" t="str">
        <f t="shared" si="137"/>
        <v>Gravesham Borough Council</v>
      </c>
      <c r="AY340">
        <f t="shared" si="138"/>
        <v>-8.9</v>
      </c>
      <c r="AZ340">
        <f t="shared" si="139"/>
        <v>0</v>
      </c>
      <c r="BB340" t="str">
        <f t="shared" si="130"/>
        <v>Gravesham Borough Council</v>
      </c>
      <c r="BC340">
        <f t="shared" si="131"/>
        <v>-8.9</v>
      </c>
      <c r="BD340" s="31">
        <f>IFERROR(BC340-VLOOKUP(BB340,Data_2018!$C$2:$V$394,$AE$1+6,FALSE),"")</f>
        <v>0</v>
      </c>
      <c r="BE340" s="43" t="str">
        <f t="shared" si="142"/>
        <v/>
      </c>
      <c r="BL340" s="31" t="str">
        <f t="shared" si="143"/>
        <v>Gravesham Borough Council</v>
      </c>
      <c r="BM340" s="31">
        <f t="shared" si="144"/>
        <v>0</v>
      </c>
      <c r="BN340" s="31">
        <f t="shared" si="145"/>
        <v>3.4E-5</v>
      </c>
      <c r="BO340" s="31">
        <f t="shared" si="146"/>
        <v>-3.799985299999999</v>
      </c>
      <c r="BP340" s="31" t="str">
        <f t="shared" si="147"/>
        <v>Wychavon District Council</v>
      </c>
      <c r="BQ340" s="31">
        <f t="shared" si="148"/>
        <v>-3.7999999999999989</v>
      </c>
      <c r="BR340" s="31">
        <f t="shared" si="149"/>
        <v>-3.7999999999999989</v>
      </c>
      <c r="BS340" s="31">
        <f t="shared" si="150"/>
        <v>0</v>
      </c>
    </row>
    <row r="341" spans="1:71" ht="14.25" customHeight="1" x14ac:dyDescent="0.25">
      <c r="A341" s="8">
        <f>--((B341+Data_2018!B341)=2)</f>
        <v>1</v>
      </c>
      <c r="B341" s="8">
        <f t="shared" si="140"/>
        <v>1</v>
      </c>
      <c r="C341" t="s">
        <v>641</v>
      </c>
      <c r="D341">
        <v>1</v>
      </c>
      <c r="E341" t="s">
        <v>738</v>
      </c>
      <c r="F341" s="31">
        <f t="shared" si="141"/>
        <v>1</v>
      </c>
      <c r="G341" s="31">
        <v>0</v>
      </c>
      <c r="H341" s="31" t="s">
        <v>34</v>
      </c>
      <c r="I341" s="31">
        <v>4.9000000000000004</v>
      </c>
      <c r="J341" s="31">
        <v>4.2</v>
      </c>
      <c r="K341" s="31">
        <v>100</v>
      </c>
      <c r="L341" s="31">
        <v>100</v>
      </c>
      <c r="M341" s="31">
        <v>0.1</v>
      </c>
      <c r="N341" s="31">
        <v>0</v>
      </c>
      <c r="O341" s="31">
        <v>27</v>
      </c>
      <c r="P341" s="31">
        <v>73</v>
      </c>
      <c r="Q341" s="31">
        <v>27</v>
      </c>
      <c r="R341" s="31">
        <v>73</v>
      </c>
      <c r="S341" s="31">
        <v>26</v>
      </c>
      <c r="T341" s="31">
        <v>74</v>
      </c>
      <c r="U341" s="31">
        <v>33</v>
      </c>
      <c r="V341" s="31">
        <v>67</v>
      </c>
      <c r="Y341" t="s">
        <v>25</v>
      </c>
      <c r="Z341" t="s">
        <v>641</v>
      </c>
      <c r="AA341" t="b">
        <v>0</v>
      </c>
      <c r="AK341">
        <f t="shared" si="132"/>
        <v>4.2</v>
      </c>
      <c r="AL341">
        <f t="shared" si="129"/>
        <v>4.2003409999999999</v>
      </c>
      <c r="AM341">
        <f t="shared" si="133"/>
        <v>-6.5999849999999993</v>
      </c>
      <c r="AN341" t="str">
        <f t="shared" si="134"/>
        <v>Basildon District Council</v>
      </c>
      <c r="AO341">
        <f t="shared" si="135"/>
        <v>-6.6</v>
      </c>
      <c r="AQ341">
        <f>SUM($AU$2:AU341)</f>
        <v>331</v>
      </c>
      <c r="AR341" t="str">
        <f t="shared" si="126"/>
        <v>Basildon District Council</v>
      </c>
      <c r="AS341">
        <f t="shared" si="127"/>
        <v>-6.6</v>
      </c>
      <c r="AT341">
        <f t="shared" si="128"/>
        <v>0</v>
      </c>
      <c r="AU341">
        <f t="shared" si="136"/>
        <v>1</v>
      </c>
      <c r="AX341" t="str">
        <f t="shared" si="137"/>
        <v>Staffordshire Fire &amp; Rescue Services</v>
      </c>
      <c r="AY341">
        <f t="shared" si="138"/>
        <v>-9</v>
      </c>
      <c r="AZ341">
        <f t="shared" si="139"/>
        <v>0</v>
      </c>
      <c r="BB341" t="str">
        <f t="shared" si="130"/>
        <v>Staffordshire Fire &amp; Rescue Services</v>
      </c>
      <c r="BC341">
        <f t="shared" si="131"/>
        <v>-9</v>
      </c>
      <c r="BD341" s="31">
        <f>IFERROR(BC341-VLOOKUP(BB341,Data_2018!$C$2:$V$394,$AE$1+6,FALSE),"")</f>
        <v>-14.3</v>
      </c>
      <c r="BE341" s="43" t="str">
        <f t="shared" si="142"/>
        <v>i</v>
      </c>
      <c r="BL341" s="31" t="str">
        <f t="shared" si="143"/>
        <v>Staffordshire Fire &amp; Rescue Services</v>
      </c>
      <c r="BM341" s="31">
        <f t="shared" si="144"/>
        <v>14.3</v>
      </c>
      <c r="BN341" s="31">
        <f t="shared" si="145"/>
        <v>14.300034100000001</v>
      </c>
      <c r="BO341" s="31">
        <f t="shared" si="146"/>
        <v>-3.7999867000000007</v>
      </c>
      <c r="BP341" s="31" t="str">
        <f t="shared" si="147"/>
        <v>Cornwall Council</v>
      </c>
      <c r="BQ341" s="31">
        <f t="shared" si="148"/>
        <v>-3.8000000000000007</v>
      </c>
      <c r="BR341" s="31">
        <f t="shared" si="149"/>
        <v>-3.8000000000000007</v>
      </c>
      <c r="BS341" s="31">
        <f t="shared" si="150"/>
        <v>0</v>
      </c>
    </row>
    <row r="342" spans="1:71" ht="14.25" customHeight="1" x14ac:dyDescent="0.25">
      <c r="A342" s="8">
        <f>--((B342+Data_2018!B342)=2)</f>
        <v>1</v>
      </c>
      <c r="B342" s="8">
        <f t="shared" si="140"/>
        <v>1</v>
      </c>
      <c r="C342" t="s">
        <v>642</v>
      </c>
      <c r="D342">
        <v>1</v>
      </c>
      <c r="E342" t="s">
        <v>736</v>
      </c>
      <c r="F342" s="31">
        <f t="shared" si="141"/>
        <v>1</v>
      </c>
      <c r="G342" s="31">
        <v>0</v>
      </c>
      <c r="H342" s="31" t="s">
        <v>34</v>
      </c>
      <c r="I342" s="31">
        <v>2.5</v>
      </c>
      <c r="J342" s="31">
        <v>-8.9</v>
      </c>
      <c r="K342" s="31">
        <v>0</v>
      </c>
      <c r="L342" s="31">
        <v>0</v>
      </c>
      <c r="M342" s="31">
        <v>0</v>
      </c>
      <c r="N342" s="31">
        <v>0</v>
      </c>
      <c r="O342" s="31">
        <v>45</v>
      </c>
      <c r="P342" s="31">
        <v>55</v>
      </c>
      <c r="Q342" s="31">
        <v>46</v>
      </c>
      <c r="R342" s="31">
        <v>54</v>
      </c>
      <c r="S342" s="31">
        <v>41</v>
      </c>
      <c r="T342" s="31">
        <v>59</v>
      </c>
      <c r="U342" s="31">
        <v>41</v>
      </c>
      <c r="V342" s="31">
        <v>59</v>
      </c>
      <c r="W342" t="s">
        <v>643</v>
      </c>
      <c r="Y342" t="s">
        <v>22</v>
      </c>
      <c r="Z342" t="s">
        <v>642</v>
      </c>
      <c r="AA342" t="b">
        <v>0</v>
      </c>
      <c r="AK342">
        <f t="shared" si="132"/>
        <v>-8.9</v>
      </c>
      <c r="AL342">
        <f t="shared" si="129"/>
        <v>-8.8996580000000005</v>
      </c>
      <c r="AM342">
        <f t="shared" si="133"/>
        <v>-6.6996770000000003</v>
      </c>
      <c r="AN342" t="str">
        <f t="shared" si="134"/>
        <v>Stoke-on-Trent City Council</v>
      </c>
      <c r="AO342">
        <f t="shared" si="135"/>
        <v>-6.7</v>
      </c>
      <c r="AQ342">
        <f>SUM($AU$2:AU342)</f>
        <v>332</v>
      </c>
      <c r="AR342" t="str">
        <f t="shared" si="126"/>
        <v>Stoke-on-Trent City Council</v>
      </c>
      <c r="AS342">
        <f t="shared" si="127"/>
        <v>-6.7</v>
      </c>
      <c r="AT342">
        <f t="shared" si="128"/>
        <v>0</v>
      </c>
      <c r="AU342">
        <f t="shared" si="136"/>
        <v>1</v>
      </c>
      <c r="AX342" t="str">
        <f t="shared" si="137"/>
        <v>Fenland District Council</v>
      </c>
      <c r="AY342">
        <f t="shared" si="138"/>
        <v>-9</v>
      </c>
      <c r="AZ342">
        <f t="shared" si="139"/>
        <v>0</v>
      </c>
      <c r="BB342" t="str">
        <f t="shared" si="130"/>
        <v>Fenland District Council</v>
      </c>
      <c r="BC342">
        <f t="shared" si="131"/>
        <v>-9</v>
      </c>
      <c r="BD342" s="31">
        <f>IFERROR(BC342-VLOOKUP(BB342,Data_2018!$C$2:$V$394,$AE$1+6,FALSE),"")</f>
        <v>-9</v>
      </c>
      <c r="BE342" s="43" t="str">
        <f t="shared" si="142"/>
        <v>i</v>
      </c>
      <c r="BL342" s="31" t="str">
        <f t="shared" si="143"/>
        <v>Fenland District Council</v>
      </c>
      <c r="BM342" s="31">
        <f t="shared" si="144"/>
        <v>9</v>
      </c>
      <c r="BN342" s="31">
        <f t="shared" si="145"/>
        <v>9.0000342</v>
      </c>
      <c r="BO342" s="31">
        <f t="shared" si="146"/>
        <v>-3.8999642000000021</v>
      </c>
      <c r="BP342" s="31" t="str">
        <f t="shared" si="147"/>
        <v>South Cambridgeshire District Council</v>
      </c>
      <c r="BQ342" s="31">
        <f t="shared" si="148"/>
        <v>-3.9000000000000021</v>
      </c>
      <c r="BR342" s="31">
        <f t="shared" si="149"/>
        <v>-3.9000000000000021</v>
      </c>
      <c r="BS342" s="31">
        <f t="shared" si="150"/>
        <v>0</v>
      </c>
    </row>
    <row r="343" spans="1:71" ht="14.25" customHeight="1" x14ac:dyDescent="0.25">
      <c r="A343" s="8">
        <f>--((B343+Data_2018!B343)=2)</f>
        <v>1</v>
      </c>
      <c r="B343" s="8">
        <f t="shared" si="140"/>
        <v>1</v>
      </c>
      <c r="C343" t="s">
        <v>644</v>
      </c>
      <c r="D343">
        <v>1</v>
      </c>
      <c r="E343" t="s">
        <v>736</v>
      </c>
      <c r="F343" s="31">
        <f t="shared" si="141"/>
        <v>1</v>
      </c>
      <c r="G343" s="31">
        <v>0</v>
      </c>
      <c r="H343" s="31" t="s">
        <v>34</v>
      </c>
      <c r="I343" s="31">
        <v>1.2</v>
      </c>
      <c r="J343" s="31">
        <v>-10.4</v>
      </c>
      <c r="K343" s="31">
        <v>0.3</v>
      </c>
      <c r="L343" s="31">
        <v>0</v>
      </c>
      <c r="M343" s="31">
        <v>3.7</v>
      </c>
      <c r="N343" s="31">
        <v>6</v>
      </c>
      <c r="O343" s="31">
        <v>64.8</v>
      </c>
      <c r="P343" s="31">
        <v>35.200000000000003</v>
      </c>
      <c r="Q343" s="31">
        <v>51.6</v>
      </c>
      <c r="R343" s="31">
        <v>48.4</v>
      </c>
      <c r="S343" s="31">
        <v>44.8</v>
      </c>
      <c r="T343" s="31">
        <v>55.2</v>
      </c>
      <c r="U343" s="31">
        <v>53.2</v>
      </c>
      <c r="V343" s="31">
        <v>46.8</v>
      </c>
      <c r="W343" t="s">
        <v>645</v>
      </c>
      <c r="Y343" t="s">
        <v>22</v>
      </c>
      <c r="Z343" t="s">
        <v>644</v>
      </c>
      <c r="AA343" t="b">
        <v>0</v>
      </c>
      <c r="AK343">
        <f t="shared" si="132"/>
        <v>-10.4</v>
      </c>
      <c r="AL343">
        <f t="shared" si="129"/>
        <v>-10.399656999999999</v>
      </c>
      <c r="AM343">
        <f t="shared" si="133"/>
        <v>-6.6999640000000005</v>
      </c>
      <c r="AN343" t="str">
        <f t="shared" si="134"/>
        <v>Brighton &amp; Hove City Council</v>
      </c>
      <c r="AO343">
        <f t="shared" si="135"/>
        <v>-6.7</v>
      </c>
      <c r="AQ343">
        <f>SUM($AU$2:AU343)</f>
        <v>333</v>
      </c>
      <c r="AR343" t="str">
        <f t="shared" si="126"/>
        <v>Brighton &amp; Hove City Council</v>
      </c>
      <c r="AS343">
        <f t="shared" si="127"/>
        <v>-6.7</v>
      </c>
      <c r="AT343">
        <f t="shared" si="128"/>
        <v>0</v>
      </c>
      <c r="AU343">
        <f t="shared" si="136"/>
        <v>1</v>
      </c>
      <c r="AX343" t="str">
        <f t="shared" si="137"/>
        <v>London Borough of Redbridge Council</v>
      </c>
      <c r="AY343">
        <f t="shared" si="138"/>
        <v>-9.1999999999999993</v>
      </c>
      <c r="AZ343">
        <f t="shared" si="139"/>
        <v>0</v>
      </c>
      <c r="BB343" t="str">
        <f t="shared" si="130"/>
        <v>London Borough of Redbridge Council</v>
      </c>
      <c r="BC343">
        <f t="shared" si="131"/>
        <v>-9.1999999999999993</v>
      </c>
      <c r="BD343" s="31">
        <f>IFERROR(BC343-VLOOKUP(BB343,Data_2018!$C$2:$V$394,$AE$1+6,FALSE),"")</f>
        <v>0.90000000000000036</v>
      </c>
      <c r="BE343" s="43" t="str">
        <f t="shared" si="142"/>
        <v>h</v>
      </c>
      <c r="BL343" s="31" t="str">
        <f t="shared" si="143"/>
        <v>London Borough of Redbridge Council</v>
      </c>
      <c r="BM343" s="31">
        <f t="shared" si="144"/>
        <v>-0.90000000000000036</v>
      </c>
      <c r="BN343" s="31">
        <f t="shared" si="145"/>
        <v>-0.89996570000000031</v>
      </c>
      <c r="BO343" s="31">
        <f t="shared" si="146"/>
        <v>-3.8999920000000006</v>
      </c>
      <c r="BP343" s="31" t="str">
        <f t="shared" si="147"/>
        <v>Salford City Council</v>
      </c>
      <c r="BQ343" s="31">
        <f t="shared" si="148"/>
        <v>-3.9000000000000004</v>
      </c>
      <c r="BR343" s="31">
        <f t="shared" si="149"/>
        <v>-3.9000000000000004</v>
      </c>
      <c r="BS343" s="31">
        <f t="shared" si="150"/>
        <v>0</v>
      </c>
    </row>
    <row r="344" spans="1:71" ht="14.25" customHeight="1" x14ac:dyDescent="0.25">
      <c r="A344" s="8">
        <f>--((B344+Data_2018!B344)=2)</f>
        <v>1</v>
      </c>
      <c r="B344" s="8">
        <f t="shared" si="140"/>
        <v>1</v>
      </c>
      <c r="C344" t="s">
        <v>646</v>
      </c>
      <c r="D344">
        <v>1</v>
      </c>
      <c r="E344" t="s">
        <v>736</v>
      </c>
      <c r="F344" s="31">
        <f t="shared" si="141"/>
        <v>1</v>
      </c>
      <c r="G344" s="31">
        <v>0</v>
      </c>
      <c r="H344" s="31" t="s">
        <v>34</v>
      </c>
      <c r="I344" s="31">
        <v>21.3</v>
      </c>
      <c r="J344" s="31">
        <v>20.2</v>
      </c>
      <c r="K344" s="31">
        <v>0</v>
      </c>
      <c r="L344" s="31">
        <v>0</v>
      </c>
      <c r="M344" s="31">
        <v>0</v>
      </c>
      <c r="N344" s="31">
        <v>0</v>
      </c>
      <c r="O344" s="31">
        <v>25</v>
      </c>
      <c r="P344" s="31">
        <v>75</v>
      </c>
      <c r="Q344" s="31">
        <v>23.5</v>
      </c>
      <c r="R344" s="31">
        <v>76.5</v>
      </c>
      <c r="S344" s="31">
        <v>27</v>
      </c>
      <c r="T344" s="31">
        <v>73</v>
      </c>
      <c r="U344" s="31">
        <v>53</v>
      </c>
      <c r="V344" s="31">
        <v>47</v>
      </c>
      <c r="Y344" t="s">
        <v>29</v>
      </c>
      <c r="Z344" t="s">
        <v>646</v>
      </c>
      <c r="AA344" t="b">
        <v>0</v>
      </c>
      <c r="AK344">
        <f t="shared" si="132"/>
        <v>20.2</v>
      </c>
      <c r="AL344">
        <f t="shared" si="129"/>
        <v>20.200343999999998</v>
      </c>
      <c r="AM344">
        <f t="shared" si="133"/>
        <v>-6.9997420000000004</v>
      </c>
      <c r="AN344" t="str">
        <f t="shared" si="134"/>
        <v>Plymouth City Council</v>
      </c>
      <c r="AO344">
        <f t="shared" si="135"/>
        <v>-7</v>
      </c>
      <c r="AQ344">
        <f>SUM($AU$2:AU344)</f>
        <v>334</v>
      </c>
      <c r="AR344" t="str">
        <f t="shared" si="126"/>
        <v>Plymouth City Council</v>
      </c>
      <c r="AS344">
        <f t="shared" si="127"/>
        <v>-7</v>
      </c>
      <c r="AT344">
        <f t="shared" si="128"/>
        <v>0</v>
      </c>
      <c r="AU344">
        <f t="shared" si="136"/>
        <v>1</v>
      </c>
      <c r="AX344" t="str">
        <f t="shared" si="137"/>
        <v>Castle Point Borough Council</v>
      </c>
      <c r="AY344">
        <f t="shared" si="138"/>
        <v>-9.6999999999999993</v>
      </c>
      <c r="AZ344">
        <f t="shared" si="139"/>
        <v>0</v>
      </c>
      <c r="BB344" t="str">
        <f t="shared" si="130"/>
        <v>Castle Point Borough Council</v>
      </c>
      <c r="BC344">
        <f t="shared" si="131"/>
        <v>-9.6999999999999993</v>
      </c>
      <c r="BD344" s="31">
        <f>IFERROR(BC344-VLOOKUP(BB344,Data_2018!$C$2:$V$394,$AE$1+6,FALSE),"")</f>
        <v>2.8000000000000007</v>
      </c>
      <c r="BE344" s="43" t="str">
        <f t="shared" si="142"/>
        <v>h</v>
      </c>
      <c r="BL344" s="31" t="str">
        <f t="shared" si="143"/>
        <v>Castle Point Borough Council</v>
      </c>
      <c r="BM344" s="31">
        <f t="shared" si="144"/>
        <v>-2.8000000000000007</v>
      </c>
      <c r="BN344" s="31">
        <f t="shared" si="145"/>
        <v>-2.7999656000000006</v>
      </c>
      <c r="BO344" s="31">
        <f t="shared" si="146"/>
        <v>-3.9999799</v>
      </c>
      <c r="BP344" s="31" t="str">
        <f t="shared" si="147"/>
        <v>Stevenage Borough Council</v>
      </c>
      <c r="BQ344" s="31">
        <f t="shared" si="148"/>
        <v>-4</v>
      </c>
      <c r="BR344" s="31">
        <f t="shared" si="149"/>
        <v>-4</v>
      </c>
      <c r="BS344" s="31">
        <f t="shared" si="150"/>
        <v>0</v>
      </c>
    </row>
    <row r="345" spans="1:71" ht="14.25" customHeight="1" x14ac:dyDescent="0.25">
      <c r="A345" s="8">
        <f>--((B345+Data_2018!B345)=2)</f>
        <v>1</v>
      </c>
      <c r="B345" s="8">
        <f t="shared" si="140"/>
        <v>1</v>
      </c>
      <c r="C345" t="s">
        <v>647</v>
      </c>
      <c r="D345">
        <v>1</v>
      </c>
      <c r="E345" t="s">
        <v>739</v>
      </c>
      <c r="F345" s="31">
        <f t="shared" si="141"/>
        <v>1</v>
      </c>
      <c r="G345" s="31">
        <v>0</v>
      </c>
      <c r="H345" s="31" t="s">
        <v>43</v>
      </c>
      <c r="I345" s="31">
        <v>10.6</v>
      </c>
      <c r="J345" s="31">
        <v>17.899999999999999</v>
      </c>
      <c r="K345" s="31">
        <v>44.7</v>
      </c>
      <c r="L345" s="31">
        <v>50</v>
      </c>
      <c r="M345" s="31">
        <v>21.4</v>
      </c>
      <c r="N345" s="31">
        <v>8</v>
      </c>
      <c r="O345" s="31">
        <v>44.4</v>
      </c>
      <c r="P345" s="31">
        <v>55.6</v>
      </c>
      <c r="Q345" s="31">
        <v>45.8</v>
      </c>
      <c r="R345" s="31">
        <v>54.2</v>
      </c>
      <c r="S345" s="31">
        <v>65.8</v>
      </c>
      <c r="T345" s="31">
        <v>34.200000000000003</v>
      </c>
      <c r="U345" s="31">
        <v>70</v>
      </c>
      <c r="V345" s="31">
        <v>30</v>
      </c>
      <c r="W345" t="s">
        <v>648</v>
      </c>
      <c r="Y345" t="s">
        <v>24</v>
      </c>
      <c r="Z345" t="s">
        <v>647</v>
      </c>
      <c r="AA345" t="b">
        <v>0</v>
      </c>
      <c r="AK345">
        <f t="shared" si="132"/>
        <v>17.899999999999999</v>
      </c>
      <c r="AL345">
        <f t="shared" si="129"/>
        <v>17.900344999999998</v>
      </c>
      <c r="AM345">
        <f t="shared" si="133"/>
        <v>-7.1997140000000002</v>
      </c>
      <c r="AN345" t="str">
        <f t="shared" si="134"/>
        <v>Shepway District Council</v>
      </c>
      <c r="AO345">
        <f t="shared" si="135"/>
        <v>-7.2</v>
      </c>
      <c r="AQ345">
        <f>SUM($AU$2:AU345)</f>
        <v>335</v>
      </c>
      <c r="AR345" t="str">
        <f t="shared" si="126"/>
        <v>Shepway District Council</v>
      </c>
      <c r="AS345">
        <f t="shared" si="127"/>
        <v>-7.2</v>
      </c>
      <c r="AT345">
        <f t="shared" si="128"/>
        <v>0</v>
      </c>
      <c r="AU345">
        <f t="shared" si="136"/>
        <v>1</v>
      </c>
      <c r="AX345" t="str">
        <f t="shared" si="137"/>
        <v>Dorset County Council</v>
      </c>
      <c r="AY345">
        <f t="shared" si="138"/>
        <v>-9.8000000000000007</v>
      </c>
      <c r="AZ345">
        <f t="shared" si="139"/>
        <v>0</v>
      </c>
      <c r="BB345" t="str">
        <f t="shared" si="130"/>
        <v>Dorset County Council</v>
      </c>
      <c r="BC345">
        <f t="shared" si="131"/>
        <v>-9.8000000000000007</v>
      </c>
      <c r="BD345" s="31">
        <f>IFERROR(BC345-VLOOKUP(BB345,Data_2018!$C$2:$V$394,$AE$1+6,FALSE),"")</f>
        <v>-3.3000000000000007</v>
      </c>
      <c r="BE345" s="43" t="str">
        <f t="shared" si="142"/>
        <v>i</v>
      </c>
      <c r="BL345" s="31" t="str">
        <f t="shared" si="143"/>
        <v>Dorset County Council</v>
      </c>
      <c r="BM345" s="31">
        <f t="shared" si="144"/>
        <v>3.3000000000000007</v>
      </c>
      <c r="BN345" s="31">
        <f t="shared" si="145"/>
        <v>3.3000345000000006</v>
      </c>
      <c r="BO345" s="31">
        <f t="shared" si="146"/>
        <v>-4.0999741999999992</v>
      </c>
      <c r="BP345" s="31" t="str">
        <f t="shared" si="147"/>
        <v>Lambeth Council</v>
      </c>
      <c r="BQ345" s="31">
        <f t="shared" si="148"/>
        <v>-4.0999999999999996</v>
      </c>
      <c r="BR345" s="31">
        <f t="shared" si="149"/>
        <v>-4.0999999999999996</v>
      </c>
      <c r="BS345" s="31">
        <f t="shared" si="150"/>
        <v>0</v>
      </c>
    </row>
    <row r="346" spans="1:71" ht="14.25" customHeight="1" x14ac:dyDescent="0.25">
      <c r="A346" s="8">
        <f>--((B346+Data_2018!B346)=2)</f>
        <v>1</v>
      </c>
      <c r="B346" s="8">
        <f t="shared" si="140"/>
        <v>1</v>
      </c>
      <c r="C346" t="s">
        <v>649</v>
      </c>
      <c r="D346">
        <v>1</v>
      </c>
      <c r="E346" t="s">
        <v>736</v>
      </c>
      <c r="F346" s="31">
        <f t="shared" si="141"/>
        <v>1</v>
      </c>
      <c r="G346" s="31">
        <v>0</v>
      </c>
      <c r="H346" s="31" t="s">
        <v>34</v>
      </c>
      <c r="I346" s="31">
        <v>-8.6999999999999993</v>
      </c>
      <c r="J346" s="31">
        <v>-27.6</v>
      </c>
      <c r="K346" s="31">
        <v>0</v>
      </c>
      <c r="L346" s="31">
        <v>0</v>
      </c>
      <c r="M346" s="31">
        <v>0</v>
      </c>
      <c r="N346" s="31">
        <v>0</v>
      </c>
      <c r="O346" s="31">
        <v>79</v>
      </c>
      <c r="P346" s="31">
        <v>21</v>
      </c>
      <c r="Q346" s="31">
        <v>63</v>
      </c>
      <c r="R346" s="31">
        <v>37</v>
      </c>
      <c r="S346" s="31">
        <v>53</v>
      </c>
      <c r="T346" s="31">
        <v>47</v>
      </c>
      <c r="U346" s="31">
        <v>52</v>
      </c>
      <c r="V346" s="31">
        <v>48</v>
      </c>
      <c r="W346" t="s">
        <v>650</v>
      </c>
      <c r="Y346" t="s">
        <v>22</v>
      </c>
      <c r="Z346" t="s">
        <v>649</v>
      </c>
      <c r="AA346" t="b">
        <v>0</v>
      </c>
      <c r="AK346">
        <f t="shared" si="132"/>
        <v>-27.6</v>
      </c>
      <c r="AL346">
        <f t="shared" si="129"/>
        <v>-27.599654000000001</v>
      </c>
      <c r="AM346">
        <f t="shared" si="133"/>
        <v>-8.2997320000000006</v>
      </c>
      <c r="AN346" t="str">
        <f t="shared" si="134"/>
        <v>Royal Berkshire Fire &amp; Rescue Service</v>
      </c>
      <c r="AO346">
        <f t="shared" si="135"/>
        <v>-8.3000000000000007</v>
      </c>
      <c r="AQ346">
        <f>SUM($AU$2:AU346)</f>
        <v>336</v>
      </c>
      <c r="AR346" t="str">
        <f t="shared" si="126"/>
        <v>Royal Berkshire Fire &amp; Rescue Service</v>
      </c>
      <c r="AS346">
        <f t="shared" si="127"/>
        <v>-8.3000000000000007</v>
      </c>
      <c r="AT346">
        <f t="shared" si="128"/>
        <v>0</v>
      </c>
      <c r="AU346">
        <f t="shared" si="136"/>
        <v>1</v>
      </c>
      <c r="AX346" t="str">
        <f t="shared" si="137"/>
        <v>Eastleigh Borough Council</v>
      </c>
      <c r="AY346">
        <f t="shared" si="138"/>
        <v>-9.9</v>
      </c>
      <c r="AZ346">
        <f t="shared" si="139"/>
        <v>0</v>
      </c>
      <c r="BB346" t="str">
        <f t="shared" si="130"/>
        <v>Eastleigh Borough Council</v>
      </c>
      <c r="BC346">
        <f t="shared" si="131"/>
        <v>-9.9</v>
      </c>
      <c r="BD346" s="31">
        <f>IFERROR(BC346-VLOOKUP(BB346,Data_2018!$C$2:$V$394,$AE$1+6,FALSE),"")</f>
        <v>2.7999999999999989</v>
      </c>
      <c r="BE346" s="43" t="str">
        <f t="shared" si="142"/>
        <v>h</v>
      </c>
      <c r="BL346" s="31" t="str">
        <f t="shared" si="143"/>
        <v>Eastleigh Borough Council</v>
      </c>
      <c r="BM346" s="31">
        <f t="shared" si="144"/>
        <v>-2.7999999999999989</v>
      </c>
      <c r="BN346" s="31">
        <f t="shared" si="145"/>
        <v>-2.7999653999999987</v>
      </c>
      <c r="BO346" s="31">
        <f t="shared" si="146"/>
        <v>-4.2999689000000005</v>
      </c>
      <c r="BP346" s="31" t="str">
        <f t="shared" si="147"/>
        <v>East Staffordshire Borough Council</v>
      </c>
      <c r="BQ346" s="31">
        <f t="shared" si="148"/>
        <v>-4.3000000000000007</v>
      </c>
      <c r="BR346" s="31">
        <f t="shared" si="149"/>
        <v>-4.3000000000000007</v>
      </c>
      <c r="BS346" s="31">
        <f t="shared" si="150"/>
        <v>0</v>
      </c>
    </row>
    <row r="347" spans="1:71" ht="14.25" customHeight="1" x14ac:dyDescent="0.25">
      <c r="A347" s="8">
        <f>--((B347+Data_2018!B347)=2)</f>
        <v>1</v>
      </c>
      <c r="B347" s="8">
        <f t="shared" si="140"/>
        <v>1</v>
      </c>
      <c r="C347" t="s">
        <v>651</v>
      </c>
      <c r="D347">
        <v>1</v>
      </c>
      <c r="E347" t="s">
        <v>798</v>
      </c>
      <c r="F347" s="31">
        <f t="shared" si="141"/>
        <v>1</v>
      </c>
      <c r="G347" s="31">
        <v>0</v>
      </c>
      <c r="H347" s="31" t="s">
        <v>34</v>
      </c>
      <c r="I347" s="31">
        <v>4.7</v>
      </c>
      <c r="J347" s="31">
        <v>0.4</v>
      </c>
      <c r="K347" s="31">
        <v>-10.9</v>
      </c>
      <c r="L347" s="31">
        <v>-21.3</v>
      </c>
      <c r="M347" s="31">
        <v>25.3</v>
      </c>
      <c r="N347" s="31">
        <v>16.600000000000001</v>
      </c>
      <c r="O347" s="31">
        <v>32</v>
      </c>
      <c r="P347" s="31">
        <v>68</v>
      </c>
      <c r="Q347" s="31">
        <v>32</v>
      </c>
      <c r="R347" s="31">
        <v>68</v>
      </c>
      <c r="S347" s="31">
        <v>30</v>
      </c>
      <c r="T347" s="31">
        <v>70</v>
      </c>
      <c r="U347" s="31">
        <v>37</v>
      </c>
      <c r="V347" s="31">
        <v>63</v>
      </c>
      <c r="Y347" t="s">
        <v>25</v>
      </c>
      <c r="Z347" t="s">
        <v>651</v>
      </c>
      <c r="AA347" t="b">
        <v>0</v>
      </c>
      <c r="AK347">
        <f t="shared" si="132"/>
        <v>0.4</v>
      </c>
      <c r="AL347">
        <f t="shared" si="129"/>
        <v>0.40034700000000001</v>
      </c>
      <c r="AM347">
        <f t="shared" si="133"/>
        <v>-8.4996639999999992</v>
      </c>
      <c r="AN347" t="str">
        <f t="shared" si="134"/>
        <v>Tameside Metropolitan Borough Council</v>
      </c>
      <c r="AO347">
        <f t="shared" si="135"/>
        <v>-8.5</v>
      </c>
      <c r="AQ347">
        <f>SUM($AU$2:AU347)</f>
        <v>337</v>
      </c>
      <c r="AR347" t="str">
        <f t="shared" si="126"/>
        <v>Tameside Metropolitan Borough Council</v>
      </c>
      <c r="AS347">
        <f t="shared" si="127"/>
        <v>-8.5</v>
      </c>
      <c r="AT347">
        <f t="shared" si="128"/>
        <v>0</v>
      </c>
      <c r="AU347">
        <f t="shared" si="136"/>
        <v>1</v>
      </c>
      <c r="AX347" t="str">
        <f t="shared" si="137"/>
        <v>Hambleton District Council</v>
      </c>
      <c r="AY347">
        <f t="shared" si="138"/>
        <v>-10.199999999999999</v>
      </c>
      <c r="AZ347">
        <f t="shared" si="139"/>
        <v>0</v>
      </c>
      <c r="BB347" t="str">
        <f t="shared" si="130"/>
        <v>Hambleton District Council</v>
      </c>
      <c r="BC347">
        <f t="shared" si="131"/>
        <v>-10.199999999999999</v>
      </c>
      <c r="BD347" s="31">
        <f>IFERROR(BC347-VLOOKUP(BB347,Data_2018!$C$2:$V$394,$AE$1+6,FALSE),"")</f>
        <v>2.1000000000000014</v>
      </c>
      <c r="BE347" s="43" t="str">
        <f t="shared" si="142"/>
        <v>h</v>
      </c>
      <c r="BL347" s="31" t="str">
        <f t="shared" si="143"/>
        <v>Hambleton District Council</v>
      </c>
      <c r="BM347" s="31">
        <f t="shared" si="144"/>
        <v>-2.1000000000000014</v>
      </c>
      <c r="BN347" s="31">
        <f t="shared" si="145"/>
        <v>-2.0999653000000014</v>
      </c>
      <c r="BO347" s="31">
        <f t="shared" si="146"/>
        <v>-4.3999819000000002</v>
      </c>
      <c r="BP347" s="31" t="str">
        <f t="shared" si="147"/>
        <v>South Staffordshire Council</v>
      </c>
      <c r="BQ347" s="31">
        <f t="shared" si="148"/>
        <v>-4.4000000000000004</v>
      </c>
      <c r="BR347" s="31">
        <f t="shared" si="149"/>
        <v>-4.4000000000000004</v>
      </c>
      <c r="BS347" s="31">
        <f t="shared" si="150"/>
        <v>0</v>
      </c>
    </row>
    <row r="348" spans="1:71" ht="14.25" customHeight="1" x14ac:dyDescent="0.25">
      <c r="A348" s="8">
        <f>--((B348+Data_2018!B348)=2)</f>
        <v>1</v>
      </c>
      <c r="B348" s="8">
        <f t="shared" si="140"/>
        <v>1</v>
      </c>
      <c r="C348" t="s">
        <v>652</v>
      </c>
      <c r="E348" t="s">
        <v>798</v>
      </c>
      <c r="F348" s="31">
        <f t="shared" si="141"/>
        <v>1</v>
      </c>
      <c r="G348" s="31">
        <v>0</v>
      </c>
      <c r="H348" s="31" t="s">
        <v>34</v>
      </c>
      <c r="I348" s="31">
        <v>-11.4</v>
      </c>
      <c r="J348" s="31">
        <v>-14.2</v>
      </c>
      <c r="K348" s="31">
        <v>0</v>
      </c>
      <c r="L348" s="31">
        <v>0</v>
      </c>
      <c r="M348" s="31">
        <v>0</v>
      </c>
      <c r="N348" s="31">
        <v>0</v>
      </c>
      <c r="O348" s="31">
        <v>62.4</v>
      </c>
      <c r="P348" s="31">
        <v>37.6</v>
      </c>
      <c r="Q348" s="31">
        <v>32.799999999999997</v>
      </c>
      <c r="R348" s="31">
        <v>67.2</v>
      </c>
      <c r="S348" s="31">
        <v>30.2</v>
      </c>
      <c r="T348" s="31">
        <v>69.8</v>
      </c>
      <c r="U348" s="31">
        <v>34.299999999999997</v>
      </c>
      <c r="V348" s="31">
        <v>65.7</v>
      </c>
      <c r="Y348" t="s">
        <v>25</v>
      </c>
      <c r="Z348" t="s">
        <v>652</v>
      </c>
      <c r="AA348" t="b">
        <v>0</v>
      </c>
      <c r="AK348">
        <f t="shared" si="132"/>
        <v>-14.2</v>
      </c>
      <c r="AL348">
        <f t="shared" si="129"/>
        <v>-14.199651999999999</v>
      </c>
      <c r="AM348">
        <f t="shared" si="133"/>
        <v>-8.8996580000000005</v>
      </c>
      <c r="AN348" t="str">
        <f t="shared" si="134"/>
        <v>Tendring District Council</v>
      </c>
      <c r="AO348">
        <f t="shared" si="135"/>
        <v>-8.9</v>
      </c>
      <c r="AQ348">
        <f>SUM($AU$2:AU348)</f>
        <v>338</v>
      </c>
      <c r="AR348" t="str">
        <f t="shared" si="126"/>
        <v>Tendring District Council</v>
      </c>
      <c r="AS348">
        <f t="shared" si="127"/>
        <v>-8.9</v>
      </c>
      <c r="AT348">
        <f t="shared" si="128"/>
        <v>0</v>
      </c>
      <c r="AU348">
        <f t="shared" si="136"/>
        <v>1</v>
      </c>
      <c r="AX348" t="str">
        <f t="shared" si="137"/>
        <v>Test Valley Borough Council</v>
      </c>
      <c r="AY348">
        <f t="shared" si="138"/>
        <v>-10.4</v>
      </c>
      <c r="AZ348">
        <f t="shared" si="139"/>
        <v>0</v>
      </c>
      <c r="BB348" t="str">
        <f t="shared" si="130"/>
        <v>Test Valley Borough Council</v>
      </c>
      <c r="BC348">
        <f t="shared" si="131"/>
        <v>-10.4</v>
      </c>
      <c r="BD348" s="31">
        <f>IFERROR(BC348-VLOOKUP(BB348,Data_2018!$C$2:$V$394,$AE$1+6,FALSE),"")</f>
        <v>0</v>
      </c>
      <c r="BE348" s="43" t="str">
        <f t="shared" si="142"/>
        <v/>
      </c>
      <c r="BL348" s="31" t="str">
        <f t="shared" si="143"/>
        <v>Test Valley Borough Council</v>
      </c>
      <c r="BM348" s="31">
        <f t="shared" si="144"/>
        <v>0</v>
      </c>
      <c r="BN348" s="31">
        <f t="shared" si="145"/>
        <v>3.4799999999999999E-5</v>
      </c>
      <c r="BO348" s="31">
        <f t="shared" si="146"/>
        <v>-4.3999843999999984</v>
      </c>
      <c r="BP348" s="31" t="str">
        <f t="shared" si="147"/>
        <v>Thurrock Borough Council</v>
      </c>
      <c r="BQ348" s="31">
        <f t="shared" si="148"/>
        <v>-4.3999999999999986</v>
      </c>
      <c r="BR348" s="31">
        <f t="shared" si="149"/>
        <v>-4.3999999999999986</v>
      </c>
      <c r="BS348" s="31">
        <f t="shared" si="150"/>
        <v>0</v>
      </c>
    </row>
    <row r="349" spans="1:71" ht="14.25" customHeight="1" x14ac:dyDescent="0.25">
      <c r="A349" s="8">
        <f>--((B349+Data_2018!B349)=2)</f>
        <v>1</v>
      </c>
      <c r="B349" s="8">
        <f t="shared" si="140"/>
        <v>1</v>
      </c>
      <c r="C349" t="s">
        <v>653</v>
      </c>
      <c r="D349">
        <v>1</v>
      </c>
      <c r="E349" t="s">
        <v>736</v>
      </c>
      <c r="F349" s="31">
        <f t="shared" si="141"/>
        <v>1</v>
      </c>
      <c r="G349" s="31">
        <v>0</v>
      </c>
      <c r="H349" s="31" t="s">
        <v>34</v>
      </c>
      <c r="I349" s="31">
        <v>-18</v>
      </c>
      <c r="J349" s="31">
        <v>-50</v>
      </c>
      <c r="K349" s="31">
        <v>0</v>
      </c>
      <c r="L349" s="31">
        <v>0</v>
      </c>
      <c r="M349" s="31">
        <v>39.4</v>
      </c>
      <c r="N349" s="31">
        <v>0</v>
      </c>
      <c r="O349" s="31">
        <v>95</v>
      </c>
      <c r="P349" s="31">
        <v>5</v>
      </c>
      <c r="Q349" s="31">
        <v>49</v>
      </c>
      <c r="R349" s="31">
        <v>51</v>
      </c>
      <c r="S349" s="31">
        <v>26</v>
      </c>
      <c r="T349" s="31">
        <v>74</v>
      </c>
      <c r="U349" s="31">
        <v>48</v>
      </c>
      <c r="V349" s="31">
        <v>52</v>
      </c>
      <c r="W349" t="s">
        <v>654</v>
      </c>
      <c r="Y349" t="s">
        <v>23</v>
      </c>
      <c r="Z349" t="s">
        <v>653</v>
      </c>
      <c r="AA349" t="b">
        <v>0</v>
      </c>
      <c r="AK349">
        <f t="shared" si="132"/>
        <v>-50</v>
      </c>
      <c r="AL349">
        <f t="shared" si="129"/>
        <v>-49.999651</v>
      </c>
      <c r="AM349">
        <f t="shared" si="133"/>
        <v>-8.8998660000000012</v>
      </c>
      <c r="AN349" t="str">
        <f t="shared" si="134"/>
        <v>Gravesham Borough Council</v>
      </c>
      <c r="AO349">
        <f t="shared" si="135"/>
        <v>-8.9</v>
      </c>
      <c r="AQ349">
        <f>SUM($AU$2:AU349)</f>
        <v>339</v>
      </c>
      <c r="AR349" t="str">
        <f t="shared" si="126"/>
        <v>Gravesham Borough Council</v>
      </c>
      <c r="AS349">
        <f t="shared" si="127"/>
        <v>-8.9</v>
      </c>
      <c r="AT349">
        <f t="shared" si="128"/>
        <v>0</v>
      </c>
      <c r="AU349">
        <f t="shared" si="136"/>
        <v>1</v>
      </c>
      <c r="AX349" t="str">
        <f t="shared" si="137"/>
        <v>Horsham District Council</v>
      </c>
      <c r="AY349">
        <f t="shared" si="138"/>
        <v>-10.8</v>
      </c>
      <c r="AZ349">
        <f t="shared" si="139"/>
        <v>0</v>
      </c>
      <c r="BB349" t="str">
        <f t="shared" si="130"/>
        <v>Horsham District Council</v>
      </c>
      <c r="BC349">
        <f t="shared" si="131"/>
        <v>-10.8</v>
      </c>
      <c r="BD349" s="31">
        <f>IFERROR(BC349-VLOOKUP(BB349,Data_2018!$C$2:$V$394,$AE$1+6,FALSE),"")</f>
        <v>-7.6000000000000005</v>
      </c>
      <c r="BE349" s="43" t="str">
        <f t="shared" si="142"/>
        <v>i</v>
      </c>
      <c r="BL349" s="31" t="str">
        <f t="shared" si="143"/>
        <v>Horsham District Council</v>
      </c>
      <c r="BM349" s="31">
        <f t="shared" si="144"/>
        <v>7.6000000000000005</v>
      </c>
      <c r="BN349" s="31">
        <f t="shared" si="145"/>
        <v>7.6000349000000007</v>
      </c>
      <c r="BO349" s="31">
        <f t="shared" si="146"/>
        <v>-4.4999623</v>
      </c>
      <c r="BP349" s="31" t="str">
        <f t="shared" si="147"/>
        <v>Epsom and Ewell Borough Council</v>
      </c>
      <c r="BQ349" s="31">
        <f t="shared" si="148"/>
        <v>-4.5</v>
      </c>
      <c r="BR349" s="31">
        <f t="shared" si="149"/>
        <v>-4.5</v>
      </c>
      <c r="BS349" s="31">
        <f t="shared" si="150"/>
        <v>0</v>
      </c>
    </row>
    <row r="350" spans="1:71" ht="14.25" customHeight="1" x14ac:dyDescent="0.25">
      <c r="A350" s="8">
        <f>--((B350+Data_2018!B350)=2)</f>
        <v>1</v>
      </c>
      <c r="B350" s="8">
        <f t="shared" si="140"/>
        <v>1</v>
      </c>
      <c r="C350" t="s">
        <v>655</v>
      </c>
      <c r="D350">
        <v>1</v>
      </c>
      <c r="E350" t="s">
        <v>738</v>
      </c>
      <c r="F350" s="31">
        <f t="shared" si="141"/>
        <v>1</v>
      </c>
      <c r="G350" s="31">
        <v>0</v>
      </c>
      <c r="H350" s="31" t="s">
        <v>34</v>
      </c>
      <c r="I350" s="31">
        <v>10.7</v>
      </c>
      <c r="J350" s="31">
        <v>9.3000000000000007</v>
      </c>
      <c r="K350" s="31">
        <v>0</v>
      </c>
      <c r="L350" s="31">
        <v>0</v>
      </c>
      <c r="M350" s="31">
        <v>0</v>
      </c>
      <c r="N350" s="31">
        <v>0</v>
      </c>
      <c r="O350" s="31">
        <v>29</v>
      </c>
      <c r="P350" s="31">
        <v>71</v>
      </c>
      <c r="Q350" s="31">
        <v>28.5</v>
      </c>
      <c r="R350" s="31">
        <v>71.5</v>
      </c>
      <c r="S350" s="31">
        <v>29</v>
      </c>
      <c r="T350" s="31">
        <v>71</v>
      </c>
      <c r="U350" s="31">
        <v>40</v>
      </c>
      <c r="V350" s="31">
        <v>60</v>
      </c>
      <c r="W350" t="s">
        <v>656</v>
      </c>
      <c r="Y350" t="s">
        <v>25</v>
      </c>
      <c r="Z350" t="s">
        <v>655</v>
      </c>
      <c r="AA350" t="b">
        <v>0</v>
      </c>
      <c r="AK350">
        <f t="shared" si="132"/>
        <v>9.3000000000000007</v>
      </c>
      <c r="AL350">
        <f t="shared" si="129"/>
        <v>9.3003499999999999</v>
      </c>
      <c r="AM350">
        <f t="shared" si="133"/>
        <v>-8.999682</v>
      </c>
      <c r="AN350" t="str">
        <f t="shared" si="134"/>
        <v>Staffordshire Fire &amp; Rescue Services</v>
      </c>
      <c r="AO350">
        <f t="shared" si="135"/>
        <v>-9</v>
      </c>
      <c r="AQ350">
        <f>SUM($AU$2:AU350)</f>
        <v>340</v>
      </c>
      <c r="AR350" t="str">
        <f t="shared" si="126"/>
        <v>Staffordshire Fire &amp; Rescue Services</v>
      </c>
      <c r="AS350">
        <f t="shared" si="127"/>
        <v>-9</v>
      </c>
      <c r="AT350">
        <f t="shared" si="128"/>
        <v>0</v>
      </c>
      <c r="AU350">
        <f t="shared" si="136"/>
        <v>1</v>
      </c>
      <c r="AX350" t="str">
        <f t="shared" si="137"/>
        <v>London Borough of Islington</v>
      </c>
      <c r="AY350">
        <f t="shared" si="138"/>
        <v>-11</v>
      </c>
      <c r="AZ350">
        <f t="shared" si="139"/>
        <v>0</v>
      </c>
      <c r="BB350" t="str">
        <f t="shared" si="130"/>
        <v>London Borough of Islington</v>
      </c>
      <c r="BC350">
        <f t="shared" si="131"/>
        <v>-11</v>
      </c>
      <c r="BD350" s="31">
        <f>IFERROR(BC350-VLOOKUP(BB350,Data_2018!$C$2:$V$394,$AE$1+6,FALSE),"")</f>
        <v>1.5999999999999996</v>
      </c>
      <c r="BE350" s="43" t="str">
        <f t="shared" si="142"/>
        <v>h</v>
      </c>
      <c r="BL350" s="31" t="str">
        <f t="shared" si="143"/>
        <v>London Borough of Islington</v>
      </c>
      <c r="BM350" s="31">
        <f t="shared" si="144"/>
        <v>-1.5999999999999996</v>
      </c>
      <c r="BN350" s="31">
        <f t="shared" si="145"/>
        <v>-1.5999649999999996</v>
      </c>
      <c r="BO350" s="31">
        <f t="shared" si="146"/>
        <v>-4.4999803000000007</v>
      </c>
      <c r="BP350" s="31" t="str">
        <f t="shared" si="147"/>
        <v>Darlington Borough Council</v>
      </c>
      <c r="BQ350" s="31">
        <f t="shared" si="148"/>
        <v>-4.5000000000000009</v>
      </c>
      <c r="BR350" s="31">
        <f t="shared" si="149"/>
        <v>-4.5000000000000009</v>
      </c>
      <c r="BS350" s="31">
        <f t="shared" si="150"/>
        <v>0</v>
      </c>
    </row>
    <row r="351" spans="1:71" ht="14.25" customHeight="1" x14ac:dyDescent="0.25">
      <c r="A351" s="8">
        <f>--((B351+Data_2018!B351)=2)</f>
        <v>1</v>
      </c>
      <c r="B351" s="8">
        <f t="shared" si="140"/>
        <v>1</v>
      </c>
      <c r="C351" t="s">
        <v>657</v>
      </c>
      <c r="D351">
        <v>1</v>
      </c>
      <c r="E351" t="s">
        <v>736</v>
      </c>
      <c r="F351" s="31">
        <f t="shared" si="141"/>
        <v>1</v>
      </c>
      <c r="G351" s="31">
        <v>0</v>
      </c>
      <c r="H351" s="31" t="s">
        <v>34</v>
      </c>
      <c r="I351" s="31">
        <v>22.6</v>
      </c>
      <c r="J351" s="31">
        <v>32.700000000000003</v>
      </c>
      <c r="K351" s="31">
        <v>0</v>
      </c>
      <c r="L351" s="31">
        <v>0</v>
      </c>
      <c r="M351" s="31">
        <v>0</v>
      </c>
      <c r="N351" s="31">
        <v>0</v>
      </c>
      <c r="O351" s="31">
        <v>23.4</v>
      </c>
      <c r="P351" s="31">
        <v>76.599999999999994</v>
      </c>
      <c r="Q351" s="31">
        <v>26.2</v>
      </c>
      <c r="R351" s="31">
        <v>73.8</v>
      </c>
      <c r="S351" s="31">
        <v>39.700000000000003</v>
      </c>
      <c r="T351" s="31">
        <v>60.3</v>
      </c>
      <c r="U351" s="31">
        <v>59.7</v>
      </c>
      <c r="V351" s="31">
        <v>40.299999999999997</v>
      </c>
      <c r="W351" t="s">
        <v>658</v>
      </c>
      <c r="Y351" t="s">
        <v>26</v>
      </c>
      <c r="Z351" t="s">
        <v>657</v>
      </c>
      <c r="AA351" t="b">
        <v>0</v>
      </c>
      <c r="AK351">
        <f t="shared" si="132"/>
        <v>32.700000000000003</v>
      </c>
      <c r="AL351">
        <f t="shared" si="129"/>
        <v>32.700351000000005</v>
      </c>
      <c r="AM351">
        <f t="shared" si="133"/>
        <v>-8.9998740000000002</v>
      </c>
      <c r="AN351" t="str">
        <f t="shared" si="134"/>
        <v>Fenland District Council</v>
      </c>
      <c r="AO351">
        <f t="shared" si="135"/>
        <v>-9</v>
      </c>
      <c r="AQ351">
        <f>SUM($AU$2:AU351)</f>
        <v>341</v>
      </c>
      <c r="AR351" t="str">
        <f t="shared" si="126"/>
        <v>Fenland District Council</v>
      </c>
      <c r="AS351">
        <f t="shared" si="127"/>
        <v>-9</v>
      </c>
      <c r="AT351">
        <f t="shared" si="128"/>
        <v>0</v>
      </c>
      <c r="AU351">
        <f t="shared" si="136"/>
        <v>1</v>
      </c>
      <c r="AX351" t="str">
        <f t="shared" si="137"/>
        <v>Exeter City Council</v>
      </c>
      <c r="AY351">
        <f t="shared" si="138"/>
        <v>-11.1</v>
      </c>
      <c r="AZ351">
        <f t="shared" si="139"/>
        <v>0</v>
      </c>
      <c r="BB351" t="str">
        <f t="shared" si="130"/>
        <v>Exeter City Council</v>
      </c>
      <c r="BC351">
        <f t="shared" si="131"/>
        <v>-11.1</v>
      </c>
      <c r="BD351" s="31">
        <f>IFERROR(BC351-VLOOKUP(BB351,Data_2018!$C$2:$V$394,$AE$1+6,FALSE),"")</f>
        <v>-5.0999999999999996</v>
      </c>
      <c r="BE351" s="43" t="str">
        <f t="shared" si="142"/>
        <v>i</v>
      </c>
      <c r="BL351" s="31" t="str">
        <f t="shared" si="143"/>
        <v>Exeter City Council</v>
      </c>
      <c r="BM351" s="31">
        <f t="shared" si="144"/>
        <v>5.0999999999999996</v>
      </c>
      <c r="BN351" s="31">
        <f t="shared" si="145"/>
        <v>5.1000350999999995</v>
      </c>
      <c r="BO351" s="31">
        <f t="shared" si="146"/>
        <v>-4.5999835999999998</v>
      </c>
      <c r="BP351" s="31" t="str">
        <f t="shared" si="147"/>
        <v>Bristol City Council</v>
      </c>
      <c r="BQ351" s="31">
        <f t="shared" si="148"/>
        <v>-4.5999999999999996</v>
      </c>
      <c r="BR351" s="31">
        <f t="shared" si="149"/>
        <v>-4.5999999999999996</v>
      </c>
      <c r="BS351" s="31">
        <f t="shared" si="150"/>
        <v>0</v>
      </c>
    </row>
    <row r="352" spans="1:71" ht="14.25" customHeight="1" x14ac:dyDescent="0.25">
      <c r="A352" s="8">
        <f>--((B352+Data_2018!B352)=2)</f>
        <v>1</v>
      </c>
      <c r="B352" s="8">
        <f t="shared" si="140"/>
        <v>1</v>
      </c>
      <c r="C352" t="s">
        <v>659</v>
      </c>
      <c r="D352">
        <v>1</v>
      </c>
      <c r="E352" t="s">
        <v>738</v>
      </c>
      <c r="F352" s="31">
        <f t="shared" si="141"/>
        <v>1</v>
      </c>
      <c r="G352" s="31">
        <v>0</v>
      </c>
      <c r="H352" s="31" t="s">
        <v>34</v>
      </c>
      <c r="I352" s="31">
        <v>-1.1000000000000001</v>
      </c>
      <c r="J352" s="31">
        <v>-1.4</v>
      </c>
      <c r="K352" s="31">
        <v>0</v>
      </c>
      <c r="L352" s="31">
        <v>0</v>
      </c>
      <c r="M352" s="31">
        <v>0</v>
      </c>
      <c r="N352" s="31">
        <v>0</v>
      </c>
      <c r="O352" s="31">
        <v>20.2</v>
      </c>
      <c r="P352" s="31">
        <v>79.8</v>
      </c>
      <c r="Q352" s="31">
        <v>34.799999999999997</v>
      </c>
      <c r="R352" s="31">
        <v>65.2</v>
      </c>
      <c r="S352" s="31">
        <v>35.200000000000003</v>
      </c>
      <c r="T352" s="31">
        <v>64.8</v>
      </c>
      <c r="U352" s="31">
        <v>43.7</v>
      </c>
      <c r="V352" s="31">
        <v>56.3</v>
      </c>
      <c r="W352" t="s">
        <v>660</v>
      </c>
      <c r="Y352" t="s">
        <v>25</v>
      </c>
      <c r="Z352" t="s">
        <v>659</v>
      </c>
      <c r="AA352" t="b">
        <v>0</v>
      </c>
      <c r="AK352">
        <f t="shared" si="132"/>
        <v>-1.4</v>
      </c>
      <c r="AL352">
        <f t="shared" si="129"/>
        <v>-1.399648</v>
      </c>
      <c r="AM352">
        <f t="shared" si="133"/>
        <v>-9.199802</v>
      </c>
      <c r="AN352" t="str">
        <f t="shared" si="134"/>
        <v>London Borough of Redbridge Council</v>
      </c>
      <c r="AO352">
        <f t="shared" si="135"/>
        <v>-9.1999999999999993</v>
      </c>
      <c r="AQ352">
        <f>SUM($AU$2:AU352)</f>
        <v>342</v>
      </c>
      <c r="AR352" t="str">
        <f t="shared" si="126"/>
        <v>London Borough of Redbridge Council</v>
      </c>
      <c r="AS352">
        <f t="shared" si="127"/>
        <v>-9.1999999999999993</v>
      </c>
      <c r="AT352">
        <f t="shared" si="128"/>
        <v>0</v>
      </c>
      <c r="AU352">
        <f t="shared" si="136"/>
        <v>1</v>
      </c>
      <c r="AX352" t="str">
        <f t="shared" si="137"/>
        <v>Scarborough Borough Council</v>
      </c>
      <c r="AY352">
        <f t="shared" si="138"/>
        <v>-11.3</v>
      </c>
      <c r="AZ352">
        <f t="shared" si="139"/>
        <v>0</v>
      </c>
      <c r="BB352" t="str">
        <f t="shared" si="130"/>
        <v>Scarborough Borough Council</v>
      </c>
      <c r="BC352">
        <f t="shared" si="131"/>
        <v>-11.3</v>
      </c>
      <c r="BD352" s="31">
        <f>IFERROR(BC352-VLOOKUP(BB352,Data_2018!$C$2:$V$394,$AE$1+6,FALSE),"")</f>
        <v>9.9999999999999645E-2</v>
      </c>
      <c r="BE352" s="43" t="str">
        <f t="shared" si="142"/>
        <v>h</v>
      </c>
      <c r="BL352" s="31" t="str">
        <f t="shared" si="143"/>
        <v>Scarborough Borough Council</v>
      </c>
      <c r="BM352" s="31">
        <f t="shared" si="144"/>
        <v>-9.9999999999999645E-2</v>
      </c>
      <c r="BN352" s="31">
        <f t="shared" si="145"/>
        <v>-9.9964799999999646E-2</v>
      </c>
      <c r="BO352" s="31">
        <f t="shared" si="146"/>
        <v>-4.5999930000000013</v>
      </c>
      <c r="BP352" s="31" t="str">
        <f t="shared" si="147"/>
        <v>Doncaster Metropolitan Borough Council</v>
      </c>
      <c r="BQ352" s="31">
        <f t="shared" si="148"/>
        <v>-4.6000000000000014</v>
      </c>
      <c r="BR352" s="31">
        <f t="shared" si="149"/>
        <v>-4.6000000000000014</v>
      </c>
      <c r="BS352" s="31">
        <f t="shared" si="150"/>
        <v>0</v>
      </c>
    </row>
    <row r="353" spans="1:71" ht="14.25" customHeight="1" x14ac:dyDescent="0.25">
      <c r="A353" s="8">
        <f>--((B353+Data_2018!B353)=2)</f>
        <v>1</v>
      </c>
      <c r="B353" s="8">
        <f t="shared" si="140"/>
        <v>1</v>
      </c>
      <c r="C353" t="s">
        <v>661</v>
      </c>
      <c r="D353">
        <v>1</v>
      </c>
      <c r="E353" t="s">
        <v>737</v>
      </c>
      <c r="F353" s="31">
        <f t="shared" si="141"/>
        <v>1</v>
      </c>
      <c r="G353" s="31">
        <v>0</v>
      </c>
      <c r="H353" s="31" t="s">
        <v>442</v>
      </c>
      <c r="I353" s="31">
        <v>10.9</v>
      </c>
      <c r="J353" s="31">
        <v>17.600000000000001</v>
      </c>
      <c r="K353" s="31">
        <v>0</v>
      </c>
      <c r="L353" s="31">
        <v>0</v>
      </c>
      <c r="M353" s="31">
        <v>0</v>
      </c>
      <c r="N353" s="31">
        <v>0</v>
      </c>
      <c r="O353" s="31">
        <v>21</v>
      </c>
      <c r="P353" s="31">
        <v>79</v>
      </c>
      <c r="Q353" s="31">
        <v>18</v>
      </c>
      <c r="R353" s="31">
        <v>82</v>
      </c>
      <c r="S353" s="31">
        <v>27</v>
      </c>
      <c r="T353" s="31">
        <v>73</v>
      </c>
      <c r="U353" s="31">
        <v>34</v>
      </c>
      <c r="V353" s="31">
        <v>66</v>
      </c>
      <c r="W353" t="s">
        <v>662</v>
      </c>
      <c r="Y353" t="s">
        <v>25</v>
      </c>
      <c r="Z353" t="s">
        <v>661</v>
      </c>
      <c r="AA353" t="b">
        <v>0</v>
      </c>
      <c r="AK353">
        <f t="shared" si="132"/>
        <v>17.600000000000001</v>
      </c>
      <c r="AL353">
        <f t="shared" si="129"/>
        <v>17.600353000000002</v>
      </c>
      <c r="AM353">
        <f t="shared" si="133"/>
        <v>-9.6999459999999988</v>
      </c>
      <c r="AN353" t="str">
        <f t="shared" si="134"/>
        <v>Castle Point Borough Council</v>
      </c>
      <c r="AO353">
        <f t="shared" si="135"/>
        <v>-9.6999999999999993</v>
      </c>
      <c r="AQ353">
        <f>SUM($AU$2:AU353)</f>
        <v>343</v>
      </c>
      <c r="AR353" t="str">
        <f t="shared" si="126"/>
        <v>Castle Point Borough Council</v>
      </c>
      <c r="AS353">
        <f t="shared" si="127"/>
        <v>-9.6999999999999993</v>
      </c>
      <c r="AT353">
        <f t="shared" si="128"/>
        <v>0</v>
      </c>
      <c r="AU353">
        <f t="shared" si="136"/>
        <v>1</v>
      </c>
      <c r="AX353" t="str">
        <f t="shared" si="137"/>
        <v>Fareham Borough Council</v>
      </c>
      <c r="AY353">
        <f t="shared" si="138"/>
        <v>-11.4</v>
      </c>
      <c r="AZ353">
        <f t="shared" si="139"/>
        <v>0</v>
      </c>
      <c r="BB353" t="str">
        <f t="shared" si="130"/>
        <v>Fareham Borough Council</v>
      </c>
      <c r="BC353">
        <f t="shared" si="131"/>
        <v>-11.4</v>
      </c>
      <c r="BD353" s="31">
        <f>IFERROR(BC353-VLOOKUP(BB353,Data_2018!$C$2:$V$394,$AE$1+6,FALSE),"")</f>
        <v>-3.0999999999999996</v>
      </c>
      <c r="BE353" s="43" t="str">
        <f t="shared" si="142"/>
        <v>i</v>
      </c>
      <c r="BL353" s="31" t="str">
        <f t="shared" si="143"/>
        <v>Fareham Borough Council</v>
      </c>
      <c r="BM353" s="31">
        <f t="shared" si="144"/>
        <v>3.0999999999999996</v>
      </c>
      <c r="BN353" s="31">
        <f t="shared" si="145"/>
        <v>3.1000352999999996</v>
      </c>
      <c r="BO353" s="31">
        <f t="shared" si="146"/>
        <v>-4.6999660999999993</v>
      </c>
      <c r="BP353" s="31" t="str">
        <f t="shared" si="147"/>
        <v>Tendring District Council</v>
      </c>
      <c r="BQ353" s="31">
        <f t="shared" si="148"/>
        <v>-4.6999999999999993</v>
      </c>
      <c r="BR353" s="31">
        <f t="shared" si="149"/>
        <v>-4.6999999999999993</v>
      </c>
      <c r="BS353" s="31">
        <f t="shared" si="150"/>
        <v>0</v>
      </c>
    </row>
    <row r="354" spans="1:71" ht="14.25" customHeight="1" x14ac:dyDescent="0.25">
      <c r="A354" s="8">
        <f>--((B354+Data_2018!B354)=2)</f>
        <v>1</v>
      </c>
      <c r="B354" s="8">
        <f t="shared" si="140"/>
        <v>1</v>
      </c>
      <c r="C354" t="s">
        <v>663</v>
      </c>
      <c r="D354">
        <v>1</v>
      </c>
      <c r="E354" t="s">
        <v>736</v>
      </c>
      <c r="F354" s="31">
        <f t="shared" si="141"/>
        <v>1</v>
      </c>
      <c r="G354" s="31">
        <v>0</v>
      </c>
      <c r="H354" s="31" t="s">
        <v>34</v>
      </c>
      <c r="I354" s="31">
        <v>11.3</v>
      </c>
      <c r="J354" s="31">
        <v>7.6</v>
      </c>
      <c r="K354" s="31">
        <v>17.5</v>
      </c>
      <c r="L354" s="31">
        <v>11.9</v>
      </c>
      <c r="M354" s="31">
        <v>71</v>
      </c>
      <c r="N354" s="31">
        <v>71</v>
      </c>
      <c r="O354" s="31">
        <v>42</v>
      </c>
      <c r="P354" s="31">
        <v>58</v>
      </c>
      <c r="Q354" s="31">
        <v>38</v>
      </c>
      <c r="R354" s="31">
        <v>62</v>
      </c>
      <c r="S354" s="31">
        <v>46</v>
      </c>
      <c r="T354" s="31">
        <v>54</v>
      </c>
      <c r="U354" s="31">
        <v>54</v>
      </c>
      <c r="V354" s="31">
        <v>46</v>
      </c>
      <c r="W354" t="s">
        <v>664</v>
      </c>
      <c r="Y354" t="s">
        <v>23</v>
      </c>
      <c r="Z354" t="s">
        <v>663</v>
      </c>
      <c r="AA354" t="b">
        <v>0</v>
      </c>
      <c r="AK354">
        <f t="shared" si="132"/>
        <v>7.6</v>
      </c>
      <c r="AL354">
        <f t="shared" si="129"/>
        <v>7.6003539999999994</v>
      </c>
      <c r="AM354">
        <f t="shared" si="133"/>
        <v>-9.7999020000000012</v>
      </c>
      <c r="AN354" t="str">
        <f t="shared" si="134"/>
        <v>Dorset County Council</v>
      </c>
      <c r="AO354">
        <f t="shared" si="135"/>
        <v>-9.8000000000000007</v>
      </c>
      <c r="AQ354">
        <f>SUM($AU$2:AU354)</f>
        <v>344</v>
      </c>
      <c r="AR354" t="str">
        <f t="shared" si="126"/>
        <v>Dorset County Council</v>
      </c>
      <c r="AS354">
        <f t="shared" si="127"/>
        <v>-9.8000000000000007</v>
      </c>
      <c r="AT354">
        <f t="shared" si="128"/>
        <v>0</v>
      </c>
      <c r="AU354">
        <f t="shared" si="136"/>
        <v>1</v>
      </c>
      <c r="AX354" t="str">
        <f t="shared" si="137"/>
        <v>Basingstoke &amp; Deane Borough Council</v>
      </c>
      <c r="AY354">
        <f t="shared" si="138"/>
        <v>-11.4</v>
      </c>
      <c r="AZ354">
        <f t="shared" si="139"/>
        <v>0</v>
      </c>
      <c r="BB354" t="str">
        <f t="shared" si="130"/>
        <v>Basingstoke &amp; Deane Borough Council</v>
      </c>
      <c r="BC354">
        <f t="shared" si="131"/>
        <v>-11.4</v>
      </c>
      <c r="BD354" s="31">
        <f>IFERROR(BC354-VLOOKUP(BB354,Data_2018!$C$2:$V$394,$AE$1+6,FALSE),"")</f>
        <v>-3.4000000000000004</v>
      </c>
      <c r="BE354" s="43" t="str">
        <f t="shared" si="142"/>
        <v>i</v>
      </c>
      <c r="BL354" s="31" t="str">
        <f t="shared" si="143"/>
        <v>Basingstoke &amp; Deane Borough Council</v>
      </c>
      <c r="BM354" s="31">
        <f t="shared" si="144"/>
        <v>3.4000000000000004</v>
      </c>
      <c r="BN354" s="31">
        <f t="shared" si="145"/>
        <v>3.4000354000000002</v>
      </c>
      <c r="BO354" s="31">
        <f t="shared" si="146"/>
        <v>-4.799981400000001</v>
      </c>
      <c r="BP354" s="31" t="str">
        <f t="shared" si="147"/>
        <v>Dorset &amp; Wiltshire Fire &amp; Rescue Service</v>
      </c>
      <c r="BQ354" s="31">
        <f t="shared" si="148"/>
        <v>-4.8000000000000007</v>
      </c>
      <c r="BR354" s="31">
        <f t="shared" si="149"/>
        <v>-4.8000000000000007</v>
      </c>
      <c r="BS354" s="31">
        <f t="shared" si="150"/>
        <v>0</v>
      </c>
    </row>
    <row r="355" spans="1:71" ht="14.25" customHeight="1" x14ac:dyDescent="0.25">
      <c r="A355" s="8">
        <f>--((B355+Data_2018!B355)=2)</f>
        <v>1</v>
      </c>
      <c r="B355" s="8">
        <f t="shared" si="140"/>
        <v>1</v>
      </c>
      <c r="C355" t="s">
        <v>665</v>
      </c>
      <c r="D355">
        <v>1</v>
      </c>
      <c r="E355" t="s">
        <v>740</v>
      </c>
      <c r="F355" s="31">
        <f t="shared" si="141"/>
        <v>1</v>
      </c>
      <c r="G355" s="31">
        <v>0</v>
      </c>
      <c r="H355" s="31" t="s">
        <v>46</v>
      </c>
      <c r="I355" s="31">
        <v>16.5</v>
      </c>
      <c r="J355" s="31">
        <v>10.199999999999999</v>
      </c>
      <c r="K355" s="31">
        <v>0</v>
      </c>
      <c r="L355" s="31">
        <v>0</v>
      </c>
      <c r="M355" s="31">
        <v>0</v>
      </c>
      <c r="N355" s="31">
        <v>0</v>
      </c>
      <c r="O355" s="31">
        <v>51</v>
      </c>
      <c r="P355" s="31">
        <v>49</v>
      </c>
      <c r="Q355" s="31">
        <v>92</v>
      </c>
      <c r="R355" s="31">
        <v>8</v>
      </c>
      <c r="S355" s="31">
        <v>86</v>
      </c>
      <c r="T355" s="31">
        <v>14</v>
      </c>
      <c r="U355" s="31">
        <v>87</v>
      </c>
      <c r="V355" s="31">
        <v>13</v>
      </c>
      <c r="W355" t="s">
        <v>666</v>
      </c>
      <c r="Y355" t="s">
        <v>22</v>
      </c>
      <c r="Z355" t="s">
        <v>665</v>
      </c>
      <c r="AA355" t="b">
        <v>0</v>
      </c>
      <c r="AK355">
        <f t="shared" si="132"/>
        <v>10.199999999999999</v>
      </c>
      <c r="AL355">
        <f t="shared" si="129"/>
        <v>10.200355</v>
      </c>
      <c r="AM355">
        <f t="shared" si="133"/>
        <v>-9.8998850000000012</v>
      </c>
      <c r="AN355" t="str">
        <f t="shared" si="134"/>
        <v>Eastleigh Borough Council</v>
      </c>
      <c r="AO355">
        <f t="shared" si="135"/>
        <v>-9.9</v>
      </c>
      <c r="AQ355">
        <f>SUM($AU$2:AU355)</f>
        <v>345</v>
      </c>
      <c r="AR355" t="str">
        <f t="shared" si="126"/>
        <v>Eastleigh Borough Council</v>
      </c>
      <c r="AS355">
        <f t="shared" si="127"/>
        <v>-9.9</v>
      </c>
      <c r="AT355">
        <f t="shared" si="128"/>
        <v>0</v>
      </c>
      <c r="AU355">
        <f t="shared" si="136"/>
        <v>1</v>
      </c>
      <c r="AX355" t="str">
        <f t="shared" si="137"/>
        <v>South Derbyshire District Council</v>
      </c>
      <c r="AY355">
        <f t="shared" si="138"/>
        <v>-11.6</v>
      </c>
      <c r="AZ355">
        <f t="shared" si="139"/>
        <v>0</v>
      </c>
      <c r="BB355" t="str">
        <f t="shared" si="130"/>
        <v>South Derbyshire District Council</v>
      </c>
      <c r="BC355">
        <f t="shared" si="131"/>
        <v>-11.6</v>
      </c>
      <c r="BD355" s="31">
        <f>IFERROR(BC355-VLOOKUP(BB355,Data_2018!$C$2:$V$394,$AE$1+6,FALSE),"")</f>
        <v>-15.3</v>
      </c>
      <c r="BE355" s="43" t="str">
        <f t="shared" si="142"/>
        <v>i</v>
      </c>
      <c r="BL355" s="31" t="str">
        <f t="shared" si="143"/>
        <v>South Derbyshire District Council</v>
      </c>
      <c r="BM355" s="31">
        <f t="shared" si="144"/>
        <v>15.3</v>
      </c>
      <c r="BN355" s="31">
        <f t="shared" si="145"/>
        <v>15.3000355</v>
      </c>
      <c r="BO355" s="31">
        <f t="shared" si="146"/>
        <v>-4.8999703000000006</v>
      </c>
      <c r="BP355" s="31" t="str">
        <f t="shared" si="147"/>
        <v>Calderdale Metropolitan Borough Council</v>
      </c>
      <c r="BQ355" s="31">
        <f t="shared" si="148"/>
        <v>-4.9000000000000004</v>
      </c>
      <c r="BR355" s="31">
        <f t="shared" si="149"/>
        <v>-4.9000000000000004</v>
      </c>
      <c r="BS355" s="31">
        <f t="shared" si="150"/>
        <v>0</v>
      </c>
    </row>
    <row r="356" spans="1:71" ht="14.25" customHeight="1" x14ac:dyDescent="0.25">
      <c r="A356" s="8">
        <f>--((B356+Data_2018!B356)=2)</f>
        <v>1</v>
      </c>
      <c r="B356" s="8">
        <f t="shared" si="140"/>
        <v>1</v>
      </c>
      <c r="C356" t="s">
        <v>667</v>
      </c>
      <c r="D356">
        <v>1</v>
      </c>
      <c r="E356" t="s">
        <v>736</v>
      </c>
      <c r="F356" s="31">
        <f t="shared" si="141"/>
        <v>1</v>
      </c>
      <c r="G356" s="31">
        <v>0</v>
      </c>
      <c r="H356" s="31" t="s">
        <v>34</v>
      </c>
      <c r="I356" s="31">
        <v>-2.2000000000000002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66</v>
      </c>
      <c r="P356" s="31">
        <v>34</v>
      </c>
      <c r="Q356" s="31">
        <v>38</v>
      </c>
      <c r="R356" s="31">
        <v>62</v>
      </c>
      <c r="S356" s="31">
        <v>36</v>
      </c>
      <c r="T356" s="31">
        <v>64</v>
      </c>
      <c r="U356" s="31">
        <v>52</v>
      </c>
      <c r="V356" s="31">
        <v>48</v>
      </c>
      <c r="Y356" t="s">
        <v>23</v>
      </c>
      <c r="Z356" t="s">
        <v>667</v>
      </c>
      <c r="AA356" t="b">
        <v>0</v>
      </c>
      <c r="AK356">
        <f t="shared" si="132"/>
        <v>0</v>
      </c>
      <c r="AL356">
        <f t="shared" si="129"/>
        <v>3.5599999999999998E-4</v>
      </c>
      <c r="AM356">
        <f t="shared" si="133"/>
        <v>-10.199859</v>
      </c>
      <c r="AN356" t="str">
        <f t="shared" si="134"/>
        <v>Hambleton District Council</v>
      </c>
      <c r="AO356">
        <f t="shared" si="135"/>
        <v>-10.199999999999999</v>
      </c>
      <c r="AQ356">
        <f>SUM($AU$2:AU356)</f>
        <v>346</v>
      </c>
      <c r="AR356" t="str">
        <f t="shared" si="126"/>
        <v>Hambleton District Council</v>
      </c>
      <c r="AS356">
        <f t="shared" si="127"/>
        <v>-10.199999999999999</v>
      </c>
      <c r="AT356">
        <f t="shared" si="128"/>
        <v>0</v>
      </c>
      <c r="AU356">
        <f t="shared" si="136"/>
        <v>1</v>
      </c>
      <c r="AX356" t="str">
        <f t="shared" si="137"/>
        <v>London Borough Of Southwark</v>
      </c>
      <c r="AY356">
        <f t="shared" si="138"/>
        <v>-11.8</v>
      </c>
      <c r="AZ356">
        <f t="shared" si="139"/>
        <v>0</v>
      </c>
      <c r="BB356" t="str">
        <f t="shared" si="130"/>
        <v>London Borough Of Southwark</v>
      </c>
      <c r="BC356">
        <f t="shared" si="131"/>
        <v>-11.8</v>
      </c>
      <c r="BD356" s="31">
        <f>IFERROR(BC356-VLOOKUP(BB356,Data_2018!$C$2:$V$394,$AE$1+6,FALSE),"")</f>
        <v>-1.8000000000000007</v>
      </c>
      <c r="BE356" s="43" t="str">
        <f t="shared" si="142"/>
        <v>i</v>
      </c>
      <c r="BL356" s="31" t="str">
        <f t="shared" si="143"/>
        <v>London Borough Of Southwark</v>
      </c>
      <c r="BM356" s="31">
        <f t="shared" si="144"/>
        <v>1.8000000000000007</v>
      </c>
      <c r="BN356" s="31">
        <f t="shared" si="145"/>
        <v>1.8000356000000006</v>
      </c>
      <c r="BO356" s="31">
        <f t="shared" si="146"/>
        <v>-4.9999853999999999</v>
      </c>
      <c r="BP356" s="31" t="str">
        <f t="shared" si="147"/>
        <v>Milton Keynes Council</v>
      </c>
      <c r="BQ356" s="31">
        <f t="shared" si="148"/>
        <v>-5</v>
      </c>
      <c r="BR356" s="31">
        <f t="shared" si="149"/>
        <v>-5</v>
      </c>
      <c r="BS356" s="31">
        <f t="shared" si="150"/>
        <v>0</v>
      </c>
    </row>
    <row r="357" spans="1:71" ht="14.25" customHeight="1" x14ac:dyDescent="0.25">
      <c r="A357" s="8">
        <f>--((B357+Data_2018!B357)=2)</f>
        <v>1</v>
      </c>
      <c r="B357" s="8">
        <f t="shared" si="140"/>
        <v>1</v>
      </c>
      <c r="C357" t="s">
        <v>668</v>
      </c>
      <c r="D357">
        <v>1</v>
      </c>
      <c r="E357" t="s">
        <v>737</v>
      </c>
      <c r="F357" s="31">
        <f t="shared" si="141"/>
        <v>1</v>
      </c>
      <c r="G357" s="31">
        <v>0</v>
      </c>
      <c r="H357" s="31" t="s">
        <v>34</v>
      </c>
      <c r="I357" s="31">
        <v>4.7</v>
      </c>
      <c r="J357" s="31">
        <v>2.1</v>
      </c>
      <c r="K357" s="31">
        <v>0</v>
      </c>
      <c r="L357" s="31">
        <v>0</v>
      </c>
      <c r="M357" s="31">
        <v>0</v>
      </c>
      <c r="N357" s="31">
        <v>0</v>
      </c>
      <c r="O357" s="31">
        <v>24</v>
      </c>
      <c r="P357" s="31">
        <v>76</v>
      </c>
      <c r="Q357" s="31">
        <v>40</v>
      </c>
      <c r="R357" s="31">
        <v>60</v>
      </c>
      <c r="S357" s="31">
        <v>29</v>
      </c>
      <c r="T357" s="31">
        <v>71</v>
      </c>
      <c r="U357" s="31">
        <v>37</v>
      </c>
      <c r="V357" s="31">
        <v>63</v>
      </c>
      <c r="W357" t="s">
        <v>669</v>
      </c>
      <c r="Y357" t="s">
        <v>25</v>
      </c>
      <c r="Z357" t="s">
        <v>668</v>
      </c>
      <c r="AA357" t="b">
        <v>0</v>
      </c>
      <c r="AK357">
        <f t="shared" si="132"/>
        <v>2.1</v>
      </c>
      <c r="AL357">
        <f t="shared" si="129"/>
        <v>2.1003570000000003</v>
      </c>
      <c r="AM357">
        <f t="shared" si="133"/>
        <v>-10.399656999999999</v>
      </c>
      <c r="AN357" t="str">
        <f t="shared" si="134"/>
        <v>Test Valley Borough Council</v>
      </c>
      <c r="AO357">
        <f t="shared" si="135"/>
        <v>-10.4</v>
      </c>
      <c r="AQ357">
        <f>SUM($AU$2:AU357)</f>
        <v>347</v>
      </c>
      <c r="AR357" t="str">
        <f t="shared" si="126"/>
        <v>Test Valley Borough Council</v>
      </c>
      <c r="AS357">
        <f t="shared" si="127"/>
        <v>-10.4</v>
      </c>
      <c r="AT357">
        <f t="shared" si="128"/>
        <v>0</v>
      </c>
      <c r="AU357">
        <f t="shared" si="136"/>
        <v>1</v>
      </c>
      <c r="AX357" t="str">
        <f t="shared" si="137"/>
        <v>East Lindsey District Council</v>
      </c>
      <c r="AY357">
        <f t="shared" si="138"/>
        <v>-13</v>
      </c>
      <c r="AZ357">
        <f t="shared" si="139"/>
        <v>0</v>
      </c>
      <c r="BB357" t="str">
        <f t="shared" si="130"/>
        <v>East Lindsey District Council</v>
      </c>
      <c r="BC357">
        <f t="shared" si="131"/>
        <v>-13</v>
      </c>
      <c r="BD357" s="31">
        <f>IFERROR(BC357-VLOOKUP(BB357,Data_2018!$C$2:$V$394,$AE$1+6,FALSE),"")</f>
        <v>-3</v>
      </c>
      <c r="BE357" s="43" t="str">
        <f t="shared" si="142"/>
        <v>i</v>
      </c>
      <c r="BL357" s="31" t="str">
        <f t="shared" si="143"/>
        <v>East Lindsey District Council</v>
      </c>
      <c r="BM357" s="31">
        <f t="shared" si="144"/>
        <v>3</v>
      </c>
      <c r="BN357" s="31">
        <f t="shared" si="145"/>
        <v>3.0000357000000002</v>
      </c>
      <c r="BO357" s="31">
        <f t="shared" si="146"/>
        <v>-4.9999883000000001</v>
      </c>
      <c r="BP357" s="31" t="str">
        <f t="shared" si="147"/>
        <v>East Hertfordshire Council</v>
      </c>
      <c r="BQ357" s="31">
        <f t="shared" si="148"/>
        <v>-5</v>
      </c>
      <c r="BR357" s="31">
        <f t="shared" si="149"/>
        <v>-5</v>
      </c>
      <c r="BS357" s="31">
        <f t="shared" si="150"/>
        <v>0</v>
      </c>
    </row>
    <row r="358" spans="1:71" ht="14.25" customHeight="1" x14ac:dyDescent="0.25">
      <c r="A358" s="8">
        <f>--((B358+Data_2018!B358)=2)</f>
        <v>1</v>
      </c>
      <c r="B358" s="8">
        <f t="shared" si="140"/>
        <v>1</v>
      </c>
      <c r="C358" t="s">
        <v>670</v>
      </c>
      <c r="D358">
        <v>1</v>
      </c>
      <c r="E358" t="s">
        <v>737</v>
      </c>
      <c r="F358" s="31">
        <f t="shared" si="141"/>
        <v>1</v>
      </c>
      <c r="G358" s="31">
        <v>0</v>
      </c>
      <c r="H358" s="31" t="s">
        <v>34</v>
      </c>
      <c r="I358" s="31">
        <v>9.8000000000000007</v>
      </c>
      <c r="J358" s="31">
        <v>12.7</v>
      </c>
      <c r="K358" s="31">
        <v>0</v>
      </c>
      <c r="L358" s="31">
        <v>0</v>
      </c>
      <c r="M358" s="31">
        <v>36</v>
      </c>
      <c r="N358" s="31">
        <v>64</v>
      </c>
      <c r="O358" s="31">
        <v>16.5</v>
      </c>
      <c r="P358" s="31">
        <v>83.5</v>
      </c>
      <c r="Q358" s="31">
        <v>37.700000000000003</v>
      </c>
      <c r="R358" s="31">
        <v>62.3</v>
      </c>
      <c r="S358" s="31">
        <v>35.4</v>
      </c>
      <c r="T358" s="31">
        <v>64.599999999999994</v>
      </c>
      <c r="U358" s="31">
        <v>37.5</v>
      </c>
      <c r="V358" s="31">
        <v>62.5</v>
      </c>
      <c r="W358" t="s">
        <v>671</v>
      </c>
      <c r="Y358" t="s">
        <v>25</v>
      </c>
      <c r="Z358" t="s">
        <v>670</v>
      </c>
      <c r="AA358" t="b">
        <v>0</v>
      </c>
      <c r="AK358">
        <f t="shared" si="132"/>
        <v>12.7</v>
      </c>
      <c r="AL358">
        <f t="shared" si="129"/>
        <v>12.700358</v>
      </c>
      <c r="AM358">
        <f t="shared" si="133"/>
        <v>-10.799842</v>
      </c>
      <c r="AN358" t="str">
        <f t="shared" si="134"/>
        <v>Horsham District Council</v>
      </c>
      <c r="AO358">
        <f t="shared" si="135"/>
        <v>-10.8</v>
      </c>
      <c r="AQ358">
        <f>SUM($AU$2:AU358)</f>
        <v>348</v>
      </c>
      <c r="AR358" t="str">
        <f t="shared" si="126"/>
        <v>Horsham District Council</v>
      </c>
      <c r="AS358">
        <f t="shared" si="127"/>
        <v>-10.8</v>
      </c>
      <c r="AT358">
        <f t="shared" si="128"/>
        <v>0</v>
      </c>
      <c r="AU358">
        <f t="shared" si="136"/>
        <v>1</v>
      </c>
      <c r="AX358" t="str">
        <f t="shared" si="137"/>
        <v>South Cambridgeshire District Council</v>
      </c>
      <c r="AY358">
        <f t="shared" si="138"/>
        <v>-13.2</v>
      </c>
      <c r="AZ358">
        <f t="shared" si="139"/>
        <v>0</v>
      </c>
      <c r="BB358" t="str">
        <f t="shared" si="130"/>
        <v>South Cambridgeshire District Council</v>
      </c>
      <c r="BC358">
        <f t="shared" si="131"/>
        <v>-13.2</v>
      </c>
      <c r="BD358" s="31">
        <f>IFERROR(BC358-VLOOKUP(BB358,Data_2018!$C$2:$V$394,$AE$1+6,FALSE),"")</f>
        <v>3.9000000000000021</v>
      </c>
      <c r="BE358" s="43" t="str">
        <f t="shared" si="142"/>
        <v>h</v>
      </c>
      <c r="BL358" s="31" t="str">
        <f t="shared" si="143"/>
        <v>South Cambridgeshire District Council</v>
      </c>
      <c r="BM358" s="31">
        <f t="shared" si="144"/>
        <v>-3.9000000000000021</v>
      </c>
      <c r="BN358" s="31">
        <f t="shared" si="145"/>
        <v>-3.8999642000000021</v>
      </c>
      <c r="BO358" s="31">
        <f t="shared" si="146"/>
        <v>-5.0999843000000018</v>
      </c>
      <c r="BP358" s="31" t="str">
        <f t="shared" si="147"/>
        <v>Selby District Council</v>
      </c>
      <c r="BQ358" s="31">
        <f t="shared" si="148"/>
        <v>-5.1000000000000014</v>
      </c>
      <c r="BR358" s="31">
        <f t="shared" si="149"/>
        <v>-5.1000000000000014</v>
      </c>
      <c r="BS358" s="31">
        <f t="shared" si="150"/>
        <v>0</v>
      </c>
    </row>
    <row r="359" spans="1:71" ht="14.25" customHeight="1" x14ac:dyDescent="0.25">
      <c r="A359" s="8">
        <f>--((B359+Data_2018!B359)=2)</f>
        <v>1</v>
      </c>
      <c r="B359" s="8">
        <f t="shared" si="140"/>
        <v>1</v>
      </c>
      <c r="C359" t="s">
        <v>672</v>
      </c>
      <c r="D359">
        <v>1</v>
      </c>
      <c r="E359" t="s">
        <v>798</v>
      </c>
      <c r="F359" s="31">
        <f t="shared" si="141"/>
        <v>1</v>
      </c>
      <c r="G359" s="31">
        <v>0</v>
      </c>
      <c r="H359" s="31" t="s">
        <v>34</v>
      </c>
      <c r="I359" s="31">
        <v>13.5</v>
      </c>
      <c r="J359" s="31">
        <v>14</v>
      </c>
      <c r="K359" s="31">
        <v>5.9</v>
      </c>
      <c r="L359" s="31">
        <v>0</v>
      </c>
      <c r="M359" s="31">
        <v>0.1</v>
      </c>
      <c r="N359" s="31">
        <v>1.4</v>
      </c>
      <c r="O359" s="31">
        <v>24</v>
      </c>
      <c r="P359" s="31">
        <v>76</v>
      </c>
      <c r="Q359" s="31">
        <v>26</v>
      </c>
      <c r="R359" s="31">
        <v>74</v>
      </c>
      <c r="S359" s="31">
        <v>32</v>
      </c>
      <c r="T359" s="31">
        <v>68</v>
      </c>
      <c r="U359" s="31">
        <v>40</v>
      </c>
      <c r="V359" s="31">
        <v>60</v>
      </c>
      <c r="Y359" t="s">
        <v>25</v>
      </c>
      <c r="Z359" t="s">
        <v>672</v>
      </c>
      <c r="AA359" t="b">
        <v>0</v>
      </c>
      <c r="AK359">
        <f t="shared" si="132"/>
        <v>14</v>
      </c>
      <c r="AL359">
        <f t="shared" si="129"/>
        <v>14.000359</v>
      </c>
      <c r="AM359">
        <f t="shared" si="133"/>
        <v>-10.999803999999999</v>
      </c>
      <c r="AN359" t="str">
        <f t="shared" si="134"/>
        <v>London Borough of Islington</v>
      </c>
      <c r="AO359">
        <f t="shared" si="135"/>
        <v>-11</v>
      </c>
      <c r="AQ359">
        <f>SUM($AU$2:AU359)</f>
        <v>349</v>
      </c>
      <c r="AR359" t="str">
        <f t="shared" si="126"/>
        <v>London Borough of Islington</v>
      </c>
      <c r="AS359">
        <f t="shared" si="127"/>
        <v>-11</v>
      </c>
      <c r="AT359">
        <f t="shared" si="128"/>
        <v>0</v>
      </c>
      <c r="AU359">
        <f t="shared" si="136"/>
        <v>1</v>
      </c>
      <c r="AX359" t="str">
        <f t="shared" si="137"/>
        <v>London borough Harrow Council</v>
      </c>
      <c r="AY359">
        <f t="shared" si="138"/>
        <v>-13.2</v>
      </c>
      <c r="AZ359">
        <f t="shared" si="139"/>
        <v>0</v>
      </c>
      <c r="BB359" t="str">
        <f t="shared" si="130"/>
        <v>London borough Harrow Council</v>
      </c>
      <c r="BC359">
        <f t="shared" si="131"/>
        <v>-13.2</v>
      </c>
      <c r="BD359" s="31">
        <f>IFERROR(BC359-VLOOKUP(BB359,Data_2018!$C$2:$V$394,$AE$1+6,FALSE),"")</f>
        <v>0.10000000000000142</v>
      </c>
      <c r="BE359" s="43" t="str">
        <f t="shared" si="142"/>
        <v>h</v>
      </c>
      <c r="BL359" s="31" t="str">
        <f t="shared" si="143"/>
        <v>London borough Harrow Council</v>
      </c>
      <c r="BM359" s="31">
        <f t="shared" si="144"/>
        <v>-0.10000000000000142</v>
      </c>
      <c r="BN359" s="31">
        <f t="shared" si="145"/>
        <v>-9.9964100000001416E-2</v>
      </c>
      <c r="BO359" s="31">
        <f t="shared" si="146"/>
        <v>-5.1999962999999996</v>
      </c>
      <c r="BP359" s="31" t="str">
        <f t="shared" si="147"/>
        <v>Nottinghamshire County Council</v>
      </c>
      <c r="BQ359" s="31">
        <f t="shared" si="148"/>
        <v>-5.1999999999999993</v>
      </c>
      <c r="BR359" s="31">
        <f t="shared" si="149"/>
        <v>-5.1999999999999993</v>
      </c>
      <c r="BS359" s="31">
        <f t="shared" si="150"/>
        <v>0</v>
      </c>
    </row>
    <row r="360" spans="1:71" ht="14.25" customHeight="1" x14ac:dyDescent="0.25">
      <c r="A360" s="8">
        <f>--((B360+Data_2018!B360)=2)</f>
        <v>1</v>
      </c>
      <c r="B360" s="8">
        <f t="shared" si="140"/>
        <v>1</v>
      </c>
      <c r="C360" t="s">
        <v>673</v>
      </c>
      <c r="D360">
        <v>1</v>
      </c>
      <c r="E360" t="s">
        <v>798</v>
      </c>
      <c r="F360" s="31">
        <f t="shared" si="141"/>
        <v>1</v>
      </c>
      <c r="G360" s="31">
        <v>0</v>
      </c>
      <c r="H360" s="31" t="s">
        <v>34</v>
      </c>
      <c r="I360" s="31">
        <v>6</v>
      </c>
      <c r="J360" s="31">
        <v>2.8</v>
      </c>
      <c r="K360" s="31">
        <v>26.5</v>
      </c>
      <c r="L360" s="31">
        <v>10.3</v>
      </c>
      <c r="M360" s="31">
        <v>72.2</v>
      </c>
      <c r="N360" s="31">
        <v>68.900000000000006</v>
      </c>
      <c r="O360" s="31">
        <v>42.7</v>
      </c>
      <c r="P360" s="31">
        <v>57.3</v>
      </c>
      <c r="Q360" s="31">
        <v>31.9</v>
      </c>
      <c r="R360" s="31">
        <v>68.099999999999994</v>
      </c>
      <c r="S360" s="31">
        <v>41.4</v>
      </c>
      <c r="T360" s="31">
        <v>58.6</v>
      </c>
      <c r="U360" s="31">
        <v>43.4</v>
      </c>
      <c r="V360" s="31">
        <v>56.6</v>
      </c>
      <c r="W360" t="s">
        <v>674</v>
      </c>
      <c r="Y360" t="s">
        <v>25</v>
      </c>
      <c r="Z360" t="s">
        <v>673</v>
      </c>
      <c r="AA360" t="b">
        <v>0</v>
      </c>
      <c r="AK360">
        <f t="shared" si="132"/>
        <v>2.8</v>
      </c>
      <c r="AL360">
        <f t="shared" si="129"/>
        <v>2.80036</v>
      </c>
      <c r="AM360">
        <f t="shared" si="133"/>
        <v>-11.099876</v>
      </c>
      <c r="AN360" t="str">
        <f t="shared" si="134"/>
        <v>Exeter City Council</v>
      </c>
      <c r="AO360">
        <f t="shared" si="135"/>
        <v>-11.1</v>
      </c>
      <c r="AQ360">
        <f>SUM($AU$2:AU360)</f>
        <v>350</v>
      </c>
      <c r="AR360" t="str">
        <f t="shared" si="126"/>
        <v>Exeter City Council</v>
      </c>
      <c r="AS360">
        <f t="shared" si="127"/>
        <v>-11.1</v>
      </c>
      <c r="AT360">
        <f t="shared" si="128"/>
        <v>0</v>
      </c>
      <c r="AU360">
        <f t="shared" si="136"/>
        <v>1</v>
      </c>
      <c r="AX360" t="str">
        <f t="shared" si="137"/>
        <v>Brentwood Borough Council</v>
      </c>
      <c r="AY360">
        <f t="shared" si="138"/>
        <v>-13.5</v>
      </c>
      <c r="AZ360">
        <f t="shared" si="139"/>
        <v>0</v>
      </c>
      <c r="BB360" t="str">
        <f t="shared" si="130"/>
        <v>Brentwood Borough Council</v>
      </c>
      <c r="BC360">
        <f t="shared" si="131"/>
        <v>-13.5</v>
      </c>
      <c r="BD360" s="31">
        <f>IFERROR(BC360-VLOOKUP(BB360,Data_2018!$C$2:$V$394,$AE$1+6,FALSE),"")</f>
        <v>-4.0999999999999996</v>
      </c>
      <c r="BE360" s="43" t="str">
        <f t="shared" si="142"/>
        <v>i</v>
      </c>
      <c r="BL360" s="31" t="str">
        <f t="shared" si="143"/>
        <v>Brentwood Borough Council</v>
      </c>
      <c r="BM360" s="31">
        <f t="shared" si="144"/>
        <v>4.0999999999999996</v>
      </c>
      <c r="BN360" s="31">
        <f t="shared" si="145"/>
        <v>4.1000359999999993</v>
      </c>
      <c r="BO360" s="31">
        <f t="shared" si="146"/>
        <v>-5.5999804000000006</v>
      </c>
      <c r="BP360" s="31" t="str">
        <f t="shared" si="147"/>
        <v>Nottinghamshire Fire and Rescue Service</v>
      </c>
      <c r="BQ360" s="31">
        <f t="shared" si="148"/>
        <v>-5.6000000000000005</v>
      </c>
      <c r="BR360" s="31">
        <f t="shared" si="149"/>
        <v>-5.6000000000000005</v>
      </c>
      <c r="BS360" s="31">
        <f t="shared" si="150"/>
        <v>0</v>
      </c>
    </row>
    <row r="361" spans="1:71" ht="14.25" customHeight="1" x14ac:dyDescent="0.25">
      <c r="A361" s="8">
        <f>--((B361+Data_2018!B361)=2)</f>
        <v>1</v>
      </c>
      <c r="B361" s="8">
        <f t="shared" si="140"/>
        <v>1</v>
      </c>
      <c r="C361" t="s">
        <v>675</v>
      </c>
      <c r="D361">
        <v>1</v>
      </c>
      <c r="E361" t="s">
        <v>738</v>
      </c>
      <c r="F361" s="31">
        <f t="shared" si="141"/>
        <v>1</v>
      </c>
      <c r="G361" s="31">
        <v>0</v>
      </c>
      <c r="H361" s="31" t="s">
        <v>34</v>
      </c>
      <c r="I361" s="31">
        <v>15.7</v>
      </c>
      <c r="J361" s="31">
        <v>15.7</v>
      </c>
      <c r="K361" s="31">
        <v>0</v>
      </c>
      <c r="L361" s="31">
        <v>0</v>
      </c>
      <c r="M361" s="31">
        <v>0</v>
      </c>
      <c r="N361" s="31">
        <v>0</v>
      </c>
      <c r="O361" s="31">
        <v>13</v>
      </c>
      <c r="P361" s="31">
        <v>87</v>
      </c>
      <c r="Q361" s="31">
        <v>29</v>
      </c>
      <c r="R361" s="31">
        <v>71</v>
      </c>
      <c r="S361" s="31">
        <v>33</v>
      </c>
      <c r="T361" s="31">
        <v>67</v>
      </c>
      <c r="U361" s="31">
        <v>38</v>
      </c>
      <c r="V361" s="31">
        <v>62</v>
      </c>
      <c r="Y361" t="s">
        <v>25</v>
      </c>
      <c r="Z361" t="s">
        <v>675</v>
      </c>
      <c r="AA361" t="b">
        <v>0</v>
      </c>
      <c r="AK361">
        <f t="shared" si="132"/>
        <v>15.7</v>
      </c>
      <c r="AL361">
        <f t="shared" si="129"/>
        <v>15.700360999999999</v>
      </c>
      <c r="AM361">
        <f t="shared" si="133"/>
        <v>-11.299720000000001</v>
      </c>
      <c r="AN361" t="str">
        <f t="shared" si="134"/>
        <v>Scarborough Borough Council</v>
      </c>
      <c r="AO361">
        <f t="shared" si="135"/>
        <v>-11.3</v>
      </c>
      <c r="AQ361">
        <f>SUM($AU$2:AU361)</f>
        <v>351</v>
      </c>
      <c r="AR361" t="str">
        <f t="shared" si="126"/>
        <v>Scarborough Borough Council</v>
      </c>
      <c r="AS361">
        <f t="shared" si="127"/>
        <v>-11.3</v>
      </c>
      <c r="AT361">
        <f t="shared" si="128"/>
        <v>0</v>
      </c>
      <c r="AU361">
        <f t="shared" si="136"/>
        <v>1</v>
      </c>
      <c r="AX361" t="str">
        <f t="shared" si="137"/>
        <v>South Norfolk Council</v>
      </c>
      <c r="AY361">
        <f t="shared" si="138"/>
        <v>-13.6</v>
      </c>
      <c r="AZ361">
        <f t="shared" si="139"/>
        <v>0</v>
      </c>
      <c r="BB361" t="str">
        <f t="shared" si="130"/>
        <v>South Norfolk Council</v>
      </c>
      <c r="BC361">
        <f t="shared" si="131"/>
        <v>-13.6</v>
      </c>
      <c r="BD361" s="31">
        <f>IFERROR(BC361-VLOOKUP(BB361,Data_2018!$C$2:$V$394,$AE$1+6,FALSE),"")</f>
        <v>1.2000000000000011</v>
      </c>
      <c r="BE361" s="43" t="str">
        <f t="shared" si="142"/>
        <v>h</v>
      </c>
      <c r="BL361" s="31" t="str">
        <f t="shared" si="143"/>
        <v>South Norfolk Council</v>
      </c>
      <c r="BM361" s="31">
        <f t="shared" si="144"/>
        <v>-1.2000000000000011</v>
      </c>
      <c r="BN361" s="31">
        <f t="shared" si="145"/>
        <v>-1.1999639000000011</v>
      </c>
      <c r="BO361" s="31">
        <f t="shared" si="146"/>
        <v>-5.5999805000000009</v>
      </c>
      <c r="BP361" s="31" t="str">
        <f t="shared" si="147"/>
        <v>Nottinghamshire Fire and Rescue Service</v>
      </c>
      <c r="BQ361" s="31">
        <f t="shared" si="148"/>
        <v>-5.6000000000000005</v>
      </c>
      <c r="BR361" s="31">
        <f t="shared" si="149"/>
        <v>-5.6000000000000005</v>
      </c>
      <c r="BS361" s="31">
        <f t="shared" si="150"/>
        <v>0</v>
      </c>
    </row>
    <row r="362" spans="1:71" ht="14.25" customHeight="1" x14ac:dyDescent="0.25">
      <c r="A362" s="8">
        <f>--((B362+Data_2018!B362)=2)</f>
        <v>1</v>
      </c>
      <c r="B362" s="8">
        <f t="shared" si="140"/>
        <v>1</v>
      </c>
      <c r="C362" t="s">
        <v>676</v>
      </c>
      <c r="D362">
        <v>1</v>
      </c>
      <c r="E362" t="s">
        <v>736</v>
      </c>
      <c r="F362" s="31">
        <f t="shared" si="141"/>
        <v>1</v>
      </c>
      <c r="G362" s="31">
        <v>0</v>
      </c>
      <c r="H362" s="31" t="s">
        <v>34</v>
      </c>
      <c r="I362" s="31">
        <v>15.3</v>
      </c>
      <c r="J362" s="31">
        <v>10.9</v>
      </c>
      <c r="K362" s="31">
        <v>-89.4</v>
      </c>
      <c r="L362" s="31">
        <v>-68</v>
      </c>
      <c r="M362" s="31">
        <v>3</v>
      </c>
      <c r="N362" s="31">
        <v>6</v>
      </c>
      <c r="O362" s="31">
        <v>37</v>
      </c>
      <c r="P362" s="31">
        <v>63</v>
      </c>
      <c r="Q362" s="31">
        <v>36</v>
      </c>
      <c r="R362" s="31">
        <v>64</v>
      </c>
      <c r="S362" s="31">
        <v>39</v>
      </c>
      <c r="T362" s="31">
        <v>61</v>
      </c>
      <c r="U362" s="31">
        <v>62</v>
      </c>
      <c r="V362" s="31">
        <v>38</v>
      </c>
      <c r="W362" t="s">
        <v>677</v>
      </c>
      <c r="Y362" t="s">
        <v>22</v>
      </c>
      <c r="Z362" t="s">
        <v>676</v>
      </c>
      <c r="AA362" t="b">
        <v>0</v>
      </c>
      <c r="AK362">
        <f t="shared" si="132"/>
        <v>10.9</v>
      </c>
      <c r="AL362">
        <f t="shared" si="129"/>
        <v>10.900362000000001</v>
      </c>
      <c r="AM362">
        <f t="shared" si="133"/>
        <v>-11.399875</v>
      </c>
      <c r="AN362" t="str">
        <f t="shared" si="134"/>
        <v>Fareham Borough Council</v>
      </c>
      <c r="AO362">
        <f t="shared" si="135"/>
        <v>-11.4</v>
      </c>
      <c r="AQ362">
        <f>SUM($AU$2:AU362)</f>
        <v>352</v>
      </c>
      <c r="AR362" t="str">
        <f t="shared" si="126"/>
        <v>Fareham Borough Council</v>
      </c>
      <c r="AS362">
        <f t="shared" si="127"/>
        <v>-11.4</v>
      </c>
      <c r="AT362">
        <f t="shared" si="128"/>
        <v>0</v>
      </c>
      <c r="AU362">
        <f t="shared" si="136"/>
        <v>1</v>
      </c>
      <c r="AX362" t="str">
        <f t="shared" si="137"/>
        <v>Wyre Forest District Council</v>
      </c>
      <c r="AY362">
        <f t="shared" si="138"/>
        <v>-14</v>
      </c>
      <c r="AZ362">
        <f t="shared" si="139"/>
        <v>0</v>
      </c>
      <c r="BB362" t="str">
        <f t="shared" si="130"/>
        <v>Wyre Forest District Council</v>
      </c>
      <c r="BC362">
        <f t="shared" si="131"/>
        <v>-14</v>
      </c>
      <c r="BD362" s="31">
        <f>IFERROR(BC362-VLOOKUP(BB362,Data_2018!$C$2:$V$394,$AE$1+6,FALSE),"")</f>
        <v>-1.5</v>
      </c>
      <c r="BE362" s="43" t="str">
        <f t="shared" si="142"/>
        <v>i</v>
      </c>
      <c r="BL362" s="31" t="str">
        <f t="shared" si="143"/>
        <v>Wyre Forest District Council</v>
      </c>
      <c r="BM362" s="31">
        <f t="shared" si="144"/>
        <v>1.5</v>
      </c>
      <c r="BN362" s="31">
        <f t="shared" si="145"/>
        <v>1.5000362</v>
      </c>
      <c r="BO362" s="31">
        <f t="shared" si="146"/>
        <v>-5.5999959000000015</v>
      </c>
      <c r="BP362" s="31" t="str">
        <f t="shared" si="147"/>
        <v>Derbyshire County Council</v>
      </c>
      <c r="BQ362" s="31">
        <f t="shared" si="148"/>
        <v>-5.6000000000000014</v>
      </c>
      <c r="BR362" s="31">
        <f t="shared" si="149"/>
        <v>-5.6000000000000014</v>
      </c>
      <c r="BS362" s="31">
        <f t="shared" si="150"/>
        <v>0</v>
      </c>
    </row>
    <row r="363" spans="1:71" ht="14.25" customHeight="1" x14ac:dyDescent="0.25">
      <c r="A363" s="8">
        <f>--((B363+Data_2018!B363)=2)</f>
        <v>1</v>
      </c>
      <c r="B363" s="8">
        <f t="shared" si="140"/>
        <v>1</v>
      </c>
      <c r="C363" t="s">
        <v>678</v>
      </c>
      <c r="D363">
        <v>1</v>
      </c>
      <c r="E363" t="s">
        <v>741</v>
      </c>
      <c r="F363" s="31">
        <f t="shared" si="141"/>
        <v>1</v>
      </c>
      <c r="G363" s="31">
        <v>0</v>
      </c>
      <c r="H363" s="31" t="s">
        <v>34</v>
      </c>
      <c r="I363" s="31">
        <v>4.2</v>
      </c>
      <c r="J363" s="31">
        <v>14.9</v>
      </c>
      <c r="K363" s="31">
        <v>0</v>
      </c>
      <c r="L363" s="31">
        <v>0</v>
      </c>
      <c r="M363" s="31">
        <v>0</v>
      </c>
      <c r="N363" s="31">
        <v>0</v>
      </c>
      <c r="O363" s="31">
        <v>34.200000000000003</v>
      </c>
      <c r="P363" s="31">
        <v>65.8</v>
      </c>
      <c r="Q363" s="31">
        <v>24.6</v>
      </c>
      <c r="R363" s="31">
        <v>75.400000000000006</v>
      </c>
      <c r="S363" s="31">
        <v>37.299999999999997</v>
      </c>
      <c r="T363" s="31">
        <v>62.7</v>
      </c>
      <c r="U363" s="31">
        <v>37.9</v>
      </c>
      <c r="V363" s="31">
        <v>62.1</v>
      </c>
      <c r="W363" t="s">
        <v>679</v>
      </c>
      <c r="Y363" t="s">
        <v>25</v>
      </c>
      <c r="Z363" t="s">
        <v>678</v>
      </c>
      <c r="AA363" t="b">
        <v>0</v>
      </c>
      <c r="AK363">
        <f t="shared" si="132"/>
        <v>14.9</v>
      </c>
      <c r="AL363">
        <f t="shared" si="129"/>
        <v>14.900363</v>
      </c>
      <c r="AM363">
        <f t="shared" si="133"/>
        <v>-11.399984</v>
      </c>
      <c r="AN363" t="str">
        <f t="shared" si="134"/>
        <v>Basingstoke &amp; Deane Borough Council</v>
      </c>
      <c r="AO363">
        <f t="shared" si="135"/>
        <v>-11.4</v>
      </c>
      <c r="AQ363">
        <f>SUM($AU$2:AU363)</f>
        <v>353</v>
      </c>
      <c r="AR363" t="str">
        <f t="shared" si="126"/>
        <v>Basingstoke &amp; Deane Borough Council</v>
      </c>
      <c r="AS363">
        <f t="shared" si="127"/>
        <v>-11.4</v>
      </c>
      <c r="AT363">
        <f t="shared" si="128"/>
        <v>0</v>
      </c>
      <c r="AU363">
        <f t="shared" si="136"/>
        <v>1</v>
      </c>
      <c r="AX363" t="str">
        <f t="shared" si="137"/>
        <v>North Devon Council</v>
      </c>
      <c r="AY363">
        <f t="shared" si="138"/>
        <v>-14</v>
      </c>
      <c r="AZ363">
        <f t="shared" si="139"/>
        <v>0</v>
      </c>
      <c r="BB363" t="str">
        <f t="shared" si="130"/>
        <v>North Devon Council</v>
      </c>
      <c r="BC363">
        <f t="shared" si="131"/>
        <v>-14</v>
      </c>
      <c r="BD363" s="31">
        <f>IFERROR(BC363-VLOOKUP(BB363,Data_2018!$C$2:$V$394,$AE$1+6,FALSE),"")</f>
        <v>-5.0999999999999996</v>
      </c>
      <c r="BE363" s="43" t="str">
        <f t="shared" si="142"/>
        <v>i</v>
      </c>
      <c r="BL363" s="31" t="str">
        <f t="shared" si="143"/>
        <v>North Devon Council</v>
      </c>
      <c r="BM363" s="31">
        <f t="shared" si="144"/>
        <v>5.0999999999999996</v>
      </c>
      <c r="BN363" s="31">
        <f t="shared" si="145"/>
        <v>5.1000362999999993</v>
      </c>
      <c r="BO363" s="31">
        <f t="shared" si="146"/>
        <v>-5.9999808999999997</v>
      </c>
      <c r="BP363" s="31" t="str">
        <f t="shared" si="147"/>
        <v>Sedgemoor Disrict Council</v>
      </c>
      <c r="BQ363" s="31">
        <f t="shared" si="148"/>
        <v>-6</v>
      </c>
      <c r="BR363" s="31">
        <f t="shared" si="149"/>
        <v>-6</v>
      </c>
      <c r="BS363" s="31">
        <f t="shared" si="150"/>
        <v>0</v>
      </c>
    </row>
    <row r="364" spans="1:71" ht="14.25" customHeight="1" x14ac:dyDescent="0.25">
      <c r="A364" s="8">
        <f>--((B364+Data_2018!B364)=2)</f>
        <v>1</v>
      </c>
      <c r="B364" s="8">
        <f t="shared" si="140"/>
        <v>1</v>
      </c>
      <c r="C364" t="s">
        <v>680</v>
      </c>
      <c r="D364">
        <v>1</v>
      </c>
      <c r="E364" t="s">
        <v>736</v>
      </c>
      <c r="F364" s="31">
        <f t="shared" si="141"/>
        <v>1</v>
      </c>
      <c r="G364" s="31">
        <v>0</v>
      </c>
      <c r="H364" s="31" t="s">
        <v>34</v>
      </c>
      <c r="I364" s="31">
        <v>14.5</v>
      </c>
      <c r="J364" s="31">
        <v>11.5</v>
      </c>
      <c r="K364" s="31">
        <v>21.3</v>
      </c>
      <c r="L364" s="31">
        <v>0</v>
      </c>
      <c r="M364" s="31">
        <v>2.1</v>
      </c>
      <c r="N364" s="31">
        <v>2.9</v>
      </c>
      <c r="O364" s="31">
        <v>22</v>
      </c>
      <c r="P364" s="31">
        <v>78</v>
      </c>
      <c r="Q364" s="31">
        <v>28</v>
      </c>
      <c r="R364" s="31">
        <v>72</v>
      </c>
      <c r="S364" s="31">
        <v>34</v>
      </c>
      <c r="T364" s="31">
        <v>66</v>
      </c>
      <c r="U364" s="31">
        <v>43</v>
      </c>
      <c r="V364" s="31">
        <v>57</v>
      </c>
      <c r="W364" t="s">
        <v>681</v>
      </c>
      <c r="Y364" t="s">
        <v>23</v>
      </c>
      <c r="Z364" t="s">
        <v>680</v>
      </c>
      <c r="AA364" t="b">
        <v>0</v>
      </c>
      <c r="AK364">
        <f t="shared" si="132"/>
        <v>11.5</v>
      </c>
      <c r="AL364">
        <f t="shared" si="129"/>
        <v>11.500363999999999</v>
      </c>
      <c r="AM364">
        <f t="shared" si="133"/>
        <v>-11.599705999999999</v>
      </c>
      <c r="AN364" t="str">
        <f t="shared" si="134"/>
        <v>South Derbyshire District Council</v>
      </c>
      <c r="AO364">
        <f t="shared" si="135"/>
        <v>-11.6</v>
      </c>
      <c r="AQ364">
        <f>SUM($AU$2:AU364)</f>
        <v>354</v>
      </c>
      <c r="AR364" t="str">
        <f t="shared" si="126"/>
        <v>South Derbyshire District Council</v>
      </c>
      <c r="AS364">
        <f t="shared" si="127"/>
        <v>-11.6</v>
      </c>
      <c r="AT364">
        <f t="shared" si="128"/>
        <v>0</v>
      </c>
      <c r="AU364">
        <f t="shared" si="136"/>
        <v>1</v>
      </c>
      <c r="AX364" t="str">
        <f t="shared" si="137"/>
        <v>The London Borough Of Lewisham</v>
      </c>
      <c r="AY364">
        <f t="shared" si="138"/>
        <v>-14.2</v>
      </c>
      <c r="AZ364">
        <f t="shared" si="139"/>
        <v>0</v>
      </c>
      <c r="BB364" t="str">
        <f t="shared" si="130"/>
        <v>The London Borough Of Lewisham</v>
      </c>
      <c r="BC364">
        <f t="shared" si="131"/>
        <v>-14.2</v>
      </c>
      <c r="BD364" s="31">
        <f>IFERROR(BC364-VLOOKUP(BB364,Data_2018!$C$2:$V$394,$AE$1+6,FALSE),"")</f>
        <v>1.6000000000000014</v>
      </c>
      <c r="BE364" s="43" t="str">
        <f t="shared" si="142"/>
        <v>h</v>
      </c>
      <c r="BL364" s="31" t="str">
        <f t="shared" si="143"/>
        <v>The London Borough Of Lewisham</v>
      </c>
      <c r="BM364" s="31">
        <f t="shared" si="144"/>
        <v>-1.6000000000000014</v>
      </c>
      <c r="BN364" s="31">
        <f t="shared" si="145"/>
        <v>-1.5999636000000015</v>
      </c>
      <c r="BO364" s="31">
        <f t="shared" si="146"/>
        <v>-5.9999908999999985</v>
      </c>
      <c r="BP364" s="31" t="str">
        <f t="shared" si="147"/>
        <v>Avon &amp; Somerset Constabulary Police Station</v>
      </c>
      <c r="BQ364" s="31">
        <f t="shared" si="148"/>
        <v>-5.9999999999999982</v>
      </c>
      <c r="BR364" s="31">
        <f t="shared" si="149"/>
        <v>-5.9999999999999982</v>
      </c>
      <c r="BS364" s="31">
        <f t="shared" si="150"/>
        <v>0</v>
      </c>
    </row>
    <row r="365" spans="1:71" ht="14.25" customHeight="1" x14ac:dyDescent="0.25">
      <c r="A365" s="8">
        <f>--((B365+Data_2018!B365)=2)</f>
        <v>1</v>
      </c>
      <c r="B365" s="8">
        <f t="shared" si="140"/>
        <v>1</v>
      </c>
      <c r="C365" t="s">
        <v>682</v>
      </c>
      <c r="D365">
        <v>1</v>
      </c>
      <c r="E365" t="s">
        <v>736</v>
      </c>
      <c r="F365" s="31">
        <f t="shared" si="141"/>
        <v>1</v>
      </c>
      <c r="G365" s="31">
        <v>0</v>
      </c>
      <c r="H365" s="31" t="s">
        <v>34</v>
      </c>
      <c r="I365" s="31">
        <v>23.9</v>
      </c>
      <c r="J365" s="31">
        <v>25.5</v>
      </c>
      <c r="K365" s="31">
        <v>10.4</v>
      </c>
      <c r="L365" s="31">
        <v>31</v>
      </c>
      <c r="M365" s="31">
        <v>20.399999999999999</v>
      </c>
      <c r="N365" s="31">
        <v>25.3</v>
      </c>
      <c r="O365" s="31">
        <v>24</v>
      </c>
      <c r="P365" s="31">
        <v>76</v>
      </c>
      <c r="Q365" s="31">
        <v>26</v>
      </c>
      <c r="R365" s="31">
        <v>74</v>
      </c>
      <c r="S365" s="31">
        <v>40</v>
      </c>
      <c r="T365" s="31">
        <v>60</v>
      </c>
      <c r="U365" s="31">
        <v>65</v>
      </c>
      <c r="V365" s="31">
        <v>35</v>
      </c>
      <c r="W365" t="s">
        <v>683</v>
      </c>
      <c r="Y365" t="s">
        <v>23</v>
      </c>
      <c r="Z365" t="s">
        <v>682</v>
      </c>
      <c r="AA365" t="b">
        <v>0</v>
      </c>
      <c r="AK365">
        <f t="shared" si="132"/>
        <v>25.5</v>
      </c>
      <c r="AL365">
        <f t="shared" si="129"/>
        <v>25.500364999999999</v>
      </c>
      <c r="AM365">
        <f t="shared" si="133"/>
        <v>-11.799800000000001</v>
      </c>
      <c r="AN365" t="str">
        <f t="shared" si="134"/>
        <v>London Borough Of Southwark</v>
      </c>
      <c r="AO365">
        <f t="shared" si="135"/>
        <v>-11.8</v>
      </c>
      <c r="AQ365">
        <f>SUM($AU$2:AU365)</f>
        <v>355</v>
      </c>
      <c r="AR365" t="str">
        <f t="shared" si="126"/>
        <v>London Borough Of Southwark</v>
      </c>
      <c r="AS365">
        <f t="shared" si="127"/>
        <v>-11.8</v>
      </c>
      <c r="AT365">
        <f t="shared" si="128"/>
        <v>0</v>
      </c>
      <c r="AU365">
        <f t="shared" si="136"/>
        <v>1</v>
      </c>
      <c r="AX365" t="str">
        <f t="shared" si="137"/>
        <v>Craven District Council</v>
      </c>
      <c r="AY365">
        <f t="shared" si="138"/>
        <v>-15</v>
      </c>
      <c r="AZ365">
        <f t="shared" si="139"/>
        <v>0</v>
      </c>
      <c r="BB365" t="str">
        <f t="shared" si="130"/>
        <v>Craven District Council</v>
      </c>
      <c r="BC365">
        <f t="shared" si="131"/>
        <v>-15</v>
      </c>
      <c r="BD365" s="31">
        <f>IFERROR(BC365-VLOOKUP(BB365,Data_2018!$C$2:$V$394,$AE$1+6,FALSE),"")</f>
        <v>-15</v>
      </c>
      <c r="BE365" s="43" t="str">
        <f t="shared" si="142"/>
        <v>i</v>
      </c>
      <c r="BL365" s="31" t="str">
        <f t="shared" si="143"/>
        <v>Craven District Council</v>
      </c>
      <c r="BM365" s="31">
        <f t="shared" si="144"/>
        <v>15</v>
      </c>
      <c r="BN365" s="31">
        <f t="shared" si="145"/>
        <v>15.0000365</v>
      </c>
      <c r="BO365" s="31">
        <f t="shared" si="146"/>
        <v>-6.4999877000000001</v>
      </c>
      <c r="BP365" s="31" t="str">
        <f t="shared" si="147"/>
        <v>Kent County Council</v>
      </c>
      <c r="BQ365" s="31">
        <f t="shared" si="148"/>
        <v>-6.5</v>
      </c>
      <c r="BR365" s="31">
        <f t="shared" si="149"/>
        <v>-6.5</v>
      </c>
      <c r="BS365" s="31">
        <f t="shared" si="150"/>
        <v>0</v>
      </c>
    </row>
    <row r="366" spans="1:71" ht="14.25" customHeight="1" x14ac:dyDescent="0.25">
      <c r="A366" s="8">
        <f>--((B366+Data_2018!B366)=2)</f>
        <v>1</v>
      </c>
      <c r="B366" s="8">
        <f t="shared" si="140"/>
        <v>1</v>
      </c>
      <c r="C366" t="s">
        <v>684</v>
      </c>
      <c r="D366">
        <v>1</v>
      </c>
      <c r="E366" t="s">
        <v>736</v>
      </c>
      <c r="F366" s="31">
        <f t="shared" si="141"/>
        <v>1</v>
      </c>
      <c r="G366" s="31">
        <v>0</v>
      </c>
      <c r="H366" s="31" t="s">
        <v>34</v>
      </c>
      <c r="I366" s="31">
        <v>11.8</v>
      </c>
      <c r="J366" s="31">
        <v>19.3</v>
      </c>
      <c r="K366" s="31">
        <v>0</v>
      </c>
      <c r="L366" s="31">
        <v>0</v>
      </c>
      <c r="M366" s="31">
        <v>0</v>
      </c>
      <c r="N366" s="31">
        <v>0</v>
      </c>
      <c r="O366" s="31">
        <v>13.8</v>
      </c>
      <c r="P366" s="31">
        <v>86.2</v>
      </c>
      <c r="Q366" s="31">
        <v>3.6</v>
      </c>
      <c r="R366" s="31">
        <v>96.4</v>
      </c>
      <c r="S366" s="31">
        <v>34.5</v>
      </c>
      <c r="T366" s="31">
        <v>65.5</v>
      </c>
      <c r="U366" s="31">
        <v>35.700000000000003</v>
      </c>
      <c r="V366" s="31">
        <v>64.3</v>
      </c>
      <c r="W366" t="s">
        <v>685</v>
      </c>
      <c r="Y366" t="s">
        <v>23</v>
      </c>
      <c r="Z366" t="s">
        <v>684</v>
      </c>
      <c r="AA366" t="b">
        <v>0</v>
      </c>
      <c r="AK366">
        <f t="shared" si="132"/>
        <v>19.3</v>
      </c>
      <c r="AL366">
        <f t="shared" si="129"/>
        <v>19.300366</v>
      </c>
      <c r="AM366">
        <f t="shared" si="133"/>
        <v>-12.999891</v>
      </c>
      <c r="AN366" t="str">
        <f t="shared" si="134"/>
        <v>East Lindsey District Council</v>
      </c>
      <c r="AO366">
        <f t="shared" si="135"/>
        <v>-13</v>
      </c>
      <c r="AQ366">
        <f>SUM($AU$2:AU366)</f>
        <v>356</v>
      </c>
      <c r="AR366" t="str">
        <f t="shared" si="126"/>
        <v>East Lindsey District Council</v>
      </c>
      <c r="AS366">
        <f t="shared" si="127"/>
        <v>-13</v>
      </c>
      <c r="AT366">
        <f t="shared" si="128"/>
        <v>0</v>
      </c>
      <c r="AU366">
        <f t="shared" si="136"/>
        <v>1</v>
      </c>
      <c r="AX366" t="str">
        <f t="shared" si="137"/>
        <v>Amber Valley Borough Council</v>
      </c>
      <c r="AY366">
        <f t="shared" si="138"/>
        <v>-15.6</v>
      </c>
      <c r="AZ366">
        <f t="shared" si="139"/>
        <v>0</v>
      </c>
      <c r="BB366" t="str">
        <f t="shared" si="130"/>
        <v>Amber Valley Borough Council</v>
      </c>
      <c r="BC366">
        <f t="shared" si="131"/>
        <v>-15.6</v>
      </c>
      <c r="BD366" s="31">
        <f>IFERROR(BC366-VLOOKUP(BB366,Data_2018!$C$2:$V$394,$AE$1+6,FALSE),"")</f>
        <v>0</v>
      </c>
      <c r="BE366" s="43" t="str">
        <f t="shared" si="142"/>
        <v/>
      </c>
      <c r="BL366" s="31" t="str">
        <f t="shared" si="143"/>
        <v>Amber Valley Borough Council</v>
      </c>
      <c r="BM366" s="31">
        <f t="shared" si="144"/>
        <v>0</v>
      </c>
      <c r="BN366" s="31">
        <f t="shared" si="145"/>
        <v>3.6599999999999995E-5</v>
      </c>
      <c r="BO366" s="31">
        <f t="shared" si="146"/>
        <v>-6.5999783999999995</v>
      </c>
      <c r="BP366" s="31" t="str">
        <f t="shared" si="147"/>
        <v>North West Leicestershire District Council</v>
      </c>
      <c r="BQ366" s="31">
        <f t="shared" si="148"/>
        <v>-6.6</v>
      </c>
      <c r="BR366" s="31">
        <f t="shared" si="149"/>
        <v>-6.6</v>
      </c>
      <c r="BS366" s="31">
        <f t="shared" si="150"/>
        <v>0</v>
      </c>
    </row>
    <row r="367" spans="1:71" ht="14.25" customHeight="1" x14ac:dyDescent="0.25">
      <c r="A367" s="8">
        <f>--((B367+Data_2018!B367)=2)</f>
        <v>1</v>
      </c>
      <c r="B367" s="8">
        <f t="shared" si="140"/>
        <v>1</v>
      </c>
      <c r="C367" t="s">
        <v>686</v>
      </c>
      <c r="D367">
        <v>1</v>
      </c>
      <c r="E367" t="s">
        <v>736</v>
      </c>
      <c r="F367" s="31">
        <f t="shared" si="141"/>
        <v>1</v>
      </c>
      <c r="G367" s="31">
        <v>0</v>
      </c>
      <c r="H367" s="31" t="s">
        <v>34</v>
      </c>
      <c r="I367" s="31">
        <v>12.5</v>
      </c>
      <c r="J367" s="31">
        <v>12.5</v>
      </c>
      <c r="K367" s="31">
        <v>-38.799999999999997</v>
      </c>
      <c r="L367" s="31">
        <v>0</v>
      </c>
      <c r="M367" s="31">
        <v>4</v>
      </c>
      <c r="N367" s="31">
        <v>6</v>
      </c>
      <c r="O367" s="31">
        <v>37</v>
      </c>
      <c r="P367" s="31">
        <v>63</v>
      </c>
      <c r="Q367" s="31">
        <v>19</v>
      </c>
      <c r="R367" s="31">
        <v>81</v>
      </c>
      <c r="S367" s="31">
        <v>28</v>
      </c>
      <c r="T367" s="31">
        <v>72</v>
      </c>
      <c r="U367" s="31">
        <v>44</v>
      </c>
      <c r="V367" s="31">
        <v>56</v>
      </c>
      <c r="W367" t="s">
        <v>687</v>
      </c>
      <c r="Y367" t="s">
        <v>22</v>
      </c>
      <c r="Z367" t="s">
        <v>686</v>
      </c>
      <c r="AA367" t="b">
        <v>0</v>
      </c>
      <c r="AK367">
        <f t="shared" si="132"/>
        <v>12.5</v>
      </c>
      <c r="AL367">
        <f t="shared" si="129"/>
        <v>12.500367000000001</v>
      </c>
      <c r="AM367">
        <f t="shared" si="133"/>
        <v>-13.199707</v>
      </c>
      <c r="AN367" t="str">
        <f t="shared" si="134"/>
        <v>South Cambridgeshire District Council</v>
      </c>
      <c r="AO367">
        <f t="shared" si="135"/>
        <v>-13.2</v>
      </c>
      <c r="AQ367">
        <f>SUM($AU$2:AU367)</f>
        <v>357</v>
      </c>
      <c r="AR367" t="str">
        <f t="shared" ref="AR367:AR379" si="151">AN367</f>
        <v>South Cambridgeshire District Council</v>
      </c>
      <c r="AS367">
        <f t="shared" ref="AS367:AS379" si="152">IF(AR367=$AR$1,0,AO367)</f>
        <v>-13.2</v>
      </c>
      <c r="AT367">
        <f t="shared" ref="AT367:AT379" si="153">IF(AR367=$AR$1,AO367,0)</f>
        <v>0</v>
      </c>
      <c r="AU367">
        <f t="shared" si="136"/>
        <v>1</v>
      </c>
      <c r="AX367" t="str">
        <f t="shared" si="137"/>
        <v>Fylde Borough Council</v>
      </c>
      <c r="AY367">
        <f t="shared" si="138"/>
        <v>-15.9</v>
      </c>
      <c r="AZ367">
        <f t="shared" si="139"/>
        <v>0</v>
      </c>
      <c r="BB367" t="str">
        <f t="shared" si="130"/>
        <v>Fylde Borough Council</v>
      </c>
      <c r="BC367">
        <f t="shared" si="131"/>
        <v>-15.9</v>
      </c>
      <c r="BD367" s="31">
        <f>IFERROR(BC367-VLOOKUP(BB367,Data_2018!$C$2:$V$394,$AE$1+6,FALSE),"")</f>
        <v>2.7999999999999989</v>
      </c>
      <c r="BE367" s="43" t="str">
        <f t="shared" si="142"/>
        <v>h</v>
      </c>
      <c r="BL367" s="31" t="str">
        <f t="shared" si="143"/>
        <v>Fylde Borough Council</v>
      </c>
      <c r="BM367" s="31">
        <f t="shared" si="144"/>
        <v>-2.7999999999999989</v>
      </c>
      <c r="BN367" s="31">
        <f t="shared" si="145"/>
        <v>-2.799963299999999</v>
      </c>
      <c r="BO367" s="31">
        <f t="shared" si="146"/>
        <v>-6.8999728000000005</v>
      </c>
      <c r="BP367" s="31" t="str">
        <f t="shared" si="147"/>
        <v>St Helen's Metropolitan Borough Council</v>
      </c>
      <c r="BQ367" s="31">
        <f t="shared" si="148"/>
        <v>-6.9</v>
      </c>
      <c r="BR367" s="31">
        <f t="shared" si="149"/>
        <v>-6.9</v>
      </c>
      <c r="BS367" s="31">
        <f t="shared" si="150"/>
        <v>0</v>
      </c>
    </row>
    <row r="368" spans="1:71" ht="14.25" customHeight="1" x14ac:dyDescent="0.25">
      <c r="A368" s="8">
        <f>--((B368+Data_2018!B368)=2)</f>
        <v>1</v>
      </c>
      <c r="B368" s="8">
        <f t="shared" si="140"/>
        <v>1</v>
      </c>
      <c r="C368" t="s">
        <v>688</v>
      </c>
      <c r="D368">
        <v>1</v>
      </c>
      <c r="E368" t="s">
        <v>738</v>
      </c>
      <c r="F368" s="31">
        <f t="shared" si="141"/>
        <v>1</v>
      </c>
      <c r="G368" s="31">
        <v>0</v>
      </c>
      <c r="H368" s="31" t="s">
        <v>34</v>
      </c>
      <c r="I368" s="31">
        <v>16.7</v>
      </c>
      <c r="J368" s="31">
        <v>17.3</v>
      </c>
      <c r="K368" s="31">
        <v>0</v>
      </c>
      <c r="L368" s="31">
        <v>-2.4</v>
      </c>
      <c r="M368" s="31">
        <v>3.8</v>
      </c>
      <c r="N368" s="31">
        <v>2.7</v>
      </c>
      <c r="O368" s="31">
        <v>17</v>
      </c>
      <c r="P368" s="31">
        <v>83</v>
      </c>
      <c r="Q368" s="31">
        <v>17.100000000000001</v>
      </c>
      <c r="R368" s="31">
        <v>82.9</v>
      </c>
      <c r="S368" s="31">
        <v>24.4</v>
      </c>
      <c r="T368" s="31">
        <v>75.599999999999994</v>
      </c>
      <c r="U368" s="31">
        <v>35.5</v>
      </c>
      <c r="V368" s="31">
        <v>64.5</v>
      </c>
      <c r="Y368" t="s">
        <v>25</v>
      </c>
      <c r="Z368" t="s">
        <v>688</v>
      </c>
      <c r="AA368" t="b">
        <v>0</v>
      </c>
      <c r="AK368">
        <f t="shared" si="132"/>
        <v>17.3</v>
      </c>
      <c r="AL368">
        <f t="shared" si="129"/>
        <v>17.300368000000002</v>
      </c>
      <c r="AM368">
        <f t="shared" si="133"/>
        <v>-13.199812999999999</v>
      </c>
      <c r="AN368" t="str">
        <f t="shared" si="134"/>
        <v>London borough Harrow Council</v>
      </c>
      <c r="AO368">
        <f t="shared" si="135"/>
        <v>-13.2</v>
      </c>
      <c r="AQ368">
        <f>SUM($AU$2:AU368)</f>
        <v>358</v>
      </c>
      <c r="AR368" t="str">
        <f t="shared" si="151"/>
        <v>London borough Harrow Council</v>
      </c>
      <c r="AS368">
        <f t="shared" si="152"/>
        <v>-13.2</v>
      </c>
      <c r="AT368">
        <f t="shared" si="153"/>
        <v>0</v>
      </c>
      <c r="AU368">
        <f t="shared" si="136"/>
        <v>1</v>
      </c>
      <c r="AX368" t="str">
        <f t="shared" si="137"/>
        <v>Hertsmere Borough Council</v>
      </c>
      <c r="AY368">
        <f t="shared" si="138"/>
        <v>-16.100000000000001</v>
      </c>
      <c r="AZ368">
        <f t="shared" si="139"/>
        <v>0</v>
      </c>
      <c r="BB368" t="str">
        <f t="shared" si="130"/>
        <v>Hertsmere Borough Council</v>
      </c>
      <c r="BC368">
        <f t="shared" si="131"/>
        <v>-16.100000000000001</v>
      </c>
      <c r="BD368" s="31">
        <f>IFERROR(BC368-VLOOKUP(BB368,Data_2018!$C$2:$V$394,$AE$1+6,FALSE),"")</f>
        <v>-9.4000000000000021</v>
      </c>
      <c r="BE368" s="43" t="str">
        <f t="shared" si="142"/>
        <v>i</v>
      </c>
      <c r="BL368" s="31" t="str">
        <f t="shared" si="143"/>
        <v>Hertsmere Borough Council</v>
      </c>
      <c r="BM368" s="31">
        <f t="shared" si="144"/>
        <v>9.4000000000000021</v>
      </c>
      <c r="BN368" s="31">
        <f t="shared" si="145"/>
        <v>9.4000368000000023</v>
      </c>
      <c r="BO368" s="31">
        <f t="shared" si="146"/>
        <v>-6.9999824000000004</v>
      </c>
      <c r="BP368" s="31" t="str">
        <f t="shared" si="147"/>
        <v>Northampton Borough Council</v>
      </c>
      <c r="BQ368" s="31">
        <f t="shared" si="148"/>
        <v>-7</v>
      </c>
      <c r="BR368" s="31">
        <f t="shared" si="149"/>
        <v>-7</v>
      </c>
      <c r="BS368" s="31">
        <f t="shared" si="150"/>
        <v>0</v>
      </c>
    </row>
    <row r="369" spans="1:71" ht="14.25" customHeight="1" x14ac:dyDescent="0.25">
      <c r="A369" s="8">
        <f>--((B369+Data_2018!B369)=2)</f>
        <v>1</v>
      </c>
      <c r="B369" s="8">
        <f t="shared" si="140"/>
        <v>1</v>
      </c>
      <c r="C369" t="s">
        <v>689</v>
      </c>
      <c r="D369">
        <v>1</v>
      </c>
      <c r="E369" t="s">
        <v>736</v>
      </c>
      <c r="F369" s="31">
        <f t="shared" si="141"/>
        <v>1</v>
      </c>
      <c r="G369" s="31">
        <v>0</v>
      </c>
      <c r="H369" s="31" t="s">
        <v>34</v>
      </c>
      <c r="I369" s="31">
        <v>1.5</v>
      </c>
      <c r="J369" s="31">
        <v>4.9000000000000004</v>
      </c>
      <c r="K369" s="31">
        <v>0</v>
      </c>
      <c r="L369" s="31">
        <v>0</v>
      </c>
      <c r="M369" s="31">
        <v>0</v>
      </c>
      <c r="N369" s="31">
        <v>0</v>
      </c>
      <c r="O369" s="31">
        <v>55.1</v>
      </c>
      <c r="P369" s="31">
        <v>44.9</v>
      </c>
      <c r="Q369" s="31">
        <v>42.6</v>
      </c>
      <c r="R369" s="31">
        <v>57.4</v>
      </c>
      <c r="S369" s="31">
        <v>55.1</v>
      </c>
      <c r="T369" s="31">
        <v>44.9</v>
      </c>
      <c r="U369" s="31">
        <v>50.8</v>
      </c>
      <c r="V369" s="31">
        <v>49.2</v>
      </c>
      <c r="Y369" t="s">
        <v>22</v>
      </c>
      <c r="Z369" t="s">
        <v>689</v>
      </c>
      <c r="AA369" t="b">
        <v>0</v>
      </c>
      <c r="AK369">
        <f t="shared" si="132"/>
        <v>4.9000000000000004</v>
      </c>
      <c r="AL369">
        <f t="shared" si="129"/>
        <v>4.9003690000000004</v>
      </c>
      <c r="AM369">
        <f t="shared" si="133"/>
        <v>-13.499965</v>
      </c>
      <c r="AN369" t="str">
        <f t="shared" si="134"/>
        <v>Brentwood Borough Council</v>
      </c>
      <c r="AO369">
        <f t="shared" si="135"/>
        <v>-13.5</v>
      </c>
      <c r="AQ369">
        <f>SUM($AU$2:AU369)</f>
        <v>359</v>
      </c>
      <c r="AR369" t="str">
        <f t="shared" si="151"/>
        <v>Brentwood Borough Council</v>
      </c>
      <c r="AS369">
        <f t="shared" si="152"/>
        <v>-13.5</v>
      </c>
      <c r="AT369">
        <f t="shared" si="153"/>
        <v>0</v>
      </c>
      <c r="AU369">
        <f t="shared" si="136"/>
        <v>1</v>
      </c>
      <c r="AX369" t="str">
        <f t="shared" si="137"/>
        <v>London Borough of Hackney</v>
      </c>
      <c r="AY369">
        <f t="shared" si="138"/>
        <v>-16.8</v>
      </c>
      <c r="AZ369">
        <f t="shared" si="139"/>
        <v>0</v>
      </c>
      <c r="BB369" t="str">
        <f t="shared" si="130"/>
        <v>London Borough of Hackney</v>
      </c>
      <c r="BC369">
        <f t="shared" si="131"/>
        <v>-16.8</v>
      </c>
      <c r="BD369" s="31">
        <f>IFERROR(BC369-VLOOKUP(BB369,Data_2018!$C$2:$V$394,$AE$1+6,FALSE),"")</f>
        <v>-8.8000000000000007</v>
      </c>
      <c r="BE369" s="43" t="str">
        <f t="shared" si="142"/>
        <v>i</v>
      </c>
      <c r="BL369" s="31" t="str">
        <f t="shared" si="143"/>
        <v>London Borough of Hackney</v>
      </c>
      <c r="BM369" s="31">
        <f t="shared" si="144"/>
        <v>8.8000000000000007</v>
      </c>
      <c r="BN369" s="31">
        <f t="shared" si="145"/>
        <v>8.8000369000000003</v>
      </c>
      <c r="BO369" s="31">
        <f t="shared" si="146"/>
        <v>-7.3999977000000019</v>
      </c>
      <c r="BP369" s="31" t="str">
        <f t="shared" si="147"/>
        <v>Breckland District Council</v>
      </c>
      <c r="BQ369" s="31">
        <f t="shared" si="148"/>
        <v>-7.4000000000000021</v>
      </c>
      <c r="BR369" s="31">
        <f t="shared" si="149"/>
        <v>-7.4000000000000021</v>
      </c>
      <c r="BS369" s="31">
        <f t="shared" si="150"/>
        <v>0</v>
      </c>
    </row>
    <row r="370" spans="1:71" ht="14.25" customHeight="1" x14ac:dyDescent="0.25">
      <c r="A370" s="8">
        <f>--((B370+Data_2018!B370)=2)</f>
        <v>1</v>
      </c>
      <c r="B370" s="8">
        <f t="shared" si="140"/>
        <v>1</v>
      </c>
      <c r="C370" t="s">
        <v>690</v>
      </c>
      <c r="D370">
        <v>1</v>
      </c>
      <c r="E370" t="s">
        <v>736</v>
      </c>
      <c r="F370" s="31">
        <f t="shared" si="141"/>
        <v>1</v>
      </c>
      <c r="G370" s="31">
        <v>0</v>
      </c>
      <c r="H370" s="31" t="s">
        <v>34</v>
      </c>
      <c r="I370" s="31">
        <v>-5.5</v>
      </c>
      <c r="J370" s="31">
        <v>-31.1</v>
      </c>
      <c r="K370" s="31">
        <v>0</v>
      </c>
      <c r="L370" s="31">
        <v>0</v>
      </c>
      <c r="M370" s="31">
        <v>0</v>
      </c>
      <c r="N370" s="31">
        <v>0</v>
      </c>
      <c r="O370" s="31">
        <v>60</v>
      </c>
      <c r="P370" s="31">
        <v>40</v>
      </c>
      <c r="Q370" s="31">
        <v>40</v>
      </c>
      <c r="R370" s="31">
        <v>60</v>
      </c>
      <c r="S370" s="31">
        <v>33</v>
      </c>
      <c r="T370" s="31">
        <v>67</v>
      </c>
      <c r="U370" s="31">
        <v>41</v>
      </c>
      <c r="V370" s="31">
        <v>59</v>
      </c>
      <c r="Y370" t="s">
        <v>23</v>
      </c>
      <c r="Z370" t="s">
        <v>690</v>
      </c>
      <c r="AA370" t="b">
        <v>0</v>
      </c>
      <c r="AK370">
        <f t="shared" si="132"/>
        <v>-31.1</v>
      </c>
      <c r="AL370">
        <f t="shared" si="129"/>
        <v>-31.099630000000001</v>
      </c>
      <c r="AM370">
        <f t="shared" si="133"/>
        <v>-13.5997</v>
      </c>
      <c r="AN370" t="str">
        <f t="shared" si="134"/>
        <v>South Norfolk Council</v>
      </c>
      <c r="AO370">
        <f t="shared" si="135"/>
        <v>-13.6</v>
      </c>
      <c r="AQ370">
        <f>SUM($AU$2:AU370)</f>
        <v>360</v>
      </c>
      <c r="AR370" t="str">
        <f t="shared" si="151"/>
        <v>South Norfolk Council</v>
      </c>
      <c r="AS370">
        <f t="shared" si="152"/>
        <v>-13.6</v>
      </c>
      <c r="AT370">
        <f t="shared" si="153"/>
        <v>0</v>
      </c>
      <c r="AU370">
        <f t="shared" si="136"/>
        <v>1</v>
      </c>
      <c r="AX370" t="str">
        <f t="shared" si="137"/>
        <v>South Hams District Council</v>
      </c>
      <c r="AY370">
        <f t="shared" si="138"/>
        <v>-17</v>
      </c>
      <c r="AZ370">
        <f t="shared" si="139"/>
        <v>0</v>
      </c>
      <c r="BB370" t="str">
        <f t="shared" si="130"/>
        <v>South Hams District Council</v>
      </c>
      <c r="BC370">
        <f t="shared" si="131"/>
        <v>-17</v>
      </c>
      <c r="BD370" s="31">
        <f>IFERROR(BC370-VLOOKUP(BB370,Data_2018!$C$2:$V$394,$AE$1+6,FALSE),"")</f>
        <v>-3.5999999999999996</v>
      </c>
      <c r="BE370" s="43" t="str">
        <f t="shared" si="142"/>
        <v>i</v>
      </c>
      <c r="BL370" s="31" t="str">
        <f t="shared" si="143"/>
        <v>South Hams District Council</v>
      </c>
      <c r="BM370" s="31">
        <f t="shared" si="144"/>
        <v>3.5999999999999996</v>
      </c>
      <c r="BN370" s="31">
        <f t="shared" si="145"/>
        <v>3.6000369999999995</v>
      </c>
      <c r="BO370" s="31">
        <f t="shared" si="146"/>
        <v>-7.5999775000000005</v>
      </c>
      <c r="BP370" s="31" t="str">
        <f t="shared" si="147"/>
        <v>Wycombe District Council</v>
      </c>
      <c r="BQ370" s="31">
        <f t="shared" si="148"/>
        <v>-7.6000000000000005</v>
      </c>
      <c r="BR370" s="31">
        <f t="shared" si="149"/>
        <v>-7.6000000000000005</v>
      </c>
      <c r="BS370" s="31">
        <f t="shared" si="150"/>
        <v>0</v>
      </c>
    </row>
    <row r="371" spans="1:71" ht="14.25" customHeight="1" x14ac:dyDescent="0.25">
      <c r="A371" s="8">
        <f>--((B371+Data_2018!B371)=2)</f>
        <v>1</v>
      </c>
      <c r="B371" s="8">
        <f t="shared" si="140"/>
        <v>1</v>
      </c>
      <c r="C371" t="s">
        <v>691</v>
      </c>
      <c r="D371">
        <v>1</v>
      </c>
      <c r="E371" t="s">
        <v>739</v>
      </c>
      <c r="F371" s="31">
        <f t="shared" si="141"/>
        <v>1</v>
      </c>
      <c r="G371" s="31">
        <v>0</v>
      </c>
      <c r="H371" s="31" t="s">
        <v>43</v>
      </c>
      <c r="I371" s="31">
        <v>12.9</v>
      </c>
      <c r="J371" s="31">
        <v>20.3</v>
      </c>
      <c r="K371" s="31">
        <v>70</v>
      </c>
      <c r="L371" s="31">
        <v>0</v>
      </c>
      <c r="M371" s="31">
        <v>0.2</v>
      </c>
      <c r="N371" s="31">
        <v>0.1</v>
      </c>
      <c r="O371" s="31">
        <v>39.799999999999997</v>
      </c>
      <c r="P371" s="31">
        <v>60.2</v>
      </c>
      <c r="Q371" s="31">
        <v>42.6</v>
      </c>
      <c r="R371" s="31">
        <v>57.4</v>
      </c>
      <c r="S371" s="31">
        <v>65</v>
      </c>
      <c r="T371" s="31">
        <v>35</v>
      </c>
      <c r="U371" s="31">
        <v>70.599999999999994</v>
      </c>
      <c r="V371" s="31">
        <v>29.4</v>
      </c>
      <c r="W371" t="s">
        <v>692</v>
      </c>
      <c r="Y371" t="s">
        <v>25</v>
      </c>
      <c r="Z371" t="s">
        <v>691</v>
      </c>
      <c r="AA371" t="b">
        <v>0</v>
      </c>
      <c r="AK371">
        <f t="shared" si="132"/>
        <v>20.3</v>
      </c>
      <c r="AL371">
        <f t="shared" si="129"/>
        <v>20.300371000000002</v>
      </c>
      <c r="AM371">
        <f t="shared" si="133"/>
        <v>-13.999608</v>
      </c>
      <c r="AN371" t="str">
        <f t="shared" si="134"/>
        <v>Wyre Forest District Council</v>
      </c>
      <c r="AO371">
        <f t="shared" si="135"/>
        <v>-14</v>
      </c>
      <c r="AQ371">
        <f>SUM($AU$2:AU371)</f>
        <v>361</v>
      </c>
      <c r="AR371" t="str">
        <f t="shared" si="151"/>
        <v>Wyre Forest District Council</v>
      </c>
      <c r="AS371">
        <f t="shared" si="152"/>
        <v>-14</v>
      </c>
      <c r="AT371">
        <f t="shared" si="153"/>
        <v>0</v>
      </c>
      <c r="AU371">
        <f t="shared" si="136"/>
        <v>1</v>
      </c>
      <c r="AX371" t="str">
        <f t="shared" si="137"/>
        <v>Braintree District Council</v>
      </c>
      <c r="AY371">
        <f t="shared" si="138"/>
        <v>-18.399999999999999</v>
      </c>
      <c r="AZ371">
        <f t="shared" si="139"/>
        <v>0</v>
      </c>
      <c r="BB371" t="str">
        <f t="shared" si="130"/>
        <v>Braintree District Council</v>
      </c>
      <c r="BC371">
        <f t="shared" si="131"/>
        <v>-18.399999999999999</v>
      </c>
      <c r="BD371" s="31">
        <f>IFERROR(BC371-VLOOKUP(BB371,Data_2018!$C$2:$V$394,$AE$1+6,FALSE),"")</f>
        <v>3.6000000000000014</v>
      </c>
      <c r="BE371" s="43" t="str">
        <f t="shared" si="142"/>
        <v>h</v>
      </c>
      <c r="BL371" s="31" t="str">
        <f t="shared" si="143"/>
        <v>Braintree District Council</v>
      </c>
      <c r="BM371" s="31">
        <f t="shared" si="144"/>
        <v>-3.6000000000000014</v>
      </c>
      <c r="BN371" s="31">
        <f t="shared" si="145"/>
        <v>-3.5999629000000013</v>
      </c>
      <c r="BO371" s="31">
        <f t="shared" si="146"/>
        <v>-7.6999948999999992</v>
      </c>
      <c r="BP371" s="31" t="str">
        <f t="shared" si="147"/>
        <v>Shropshire Council</v>
      </c>
      <c r="BQ371" s="31">
        <f t="shared" si="148"/>
        <v>-7.6999999999999993</v>
      </c>
      <c r="BR371" s="31">
        <f t="shared" si="149"/>
        <v>-7.6999999999999993</v>
      </c>
      <c r="BS371" s="31">
        <f t="shared" si="150"/>
        <v>0</v>
      </c>
    </row>
    <row r="372" spans="1:71" ht="14.25" customHeight="1" x14ac:dyDescent="0.25">
      <c r="A372" s="8">
        <f>--((B372+Data_2018!B372)=2)</f>
        <v>1</v>
      </c>
      <c r="B372" s="8">
        <f t="shared" si="140"/>
        <v>1</v>
      </c>
      <c r="C372" t="s">
        <v>693</v>
      </c>
      <c r="D372">
        <v>1</v>
      </c>
      <c r="E372" t="s">
        <v>740</v>
      </c>
      <c r="F372" s="31">
        <f t="shared" si="141"/>
        <v>1</v>
      </c>
      <c r="G372" s="31">
        <v>0</v>
      </c>
      <c r="H372" s="31" t="s">
        <v>46</v>
      </c>
      <c r="I372" s="31">
        <v>10.4</v>
      </c>
      <c r="J372" s="31">
        <v>5</v>
      </c>
      <c r="K372" s="31">
        <v>0</v>
      </c>
      <c r="L372" s="31">
        <v>0</v>
      </c>
      <c r="M372" s="31">
        <v>0</v>
      </c>
      <c r="N372" s="31">
        <v>0</v>
      </c>
      <c r="O372" s="31">
        <v>55.5</v>
      </c>
      <c r="P372" s="31">
        <v>44.5</v>
      </c>
      <c r="Q372" s="31">
        <v>93.9</v>
      </c>
      <c r="R372" s="31">
        <v>6.1</v>
      </c>
      <c r="S372" s="31">
        <v>87.6</v>
      </c>
      <c r="T372" s="31">
        <v>12.4</v>
      </c>
      <c r="U372" s="31">
        <v>83</v>
      </c>
      <c r="V372" s="31">
        <v>17</v>
      </c>
      <c r="Y372" t="s">
        <v>25</v>
      </c>
      <c r="Z372" t="s">
        <v>693</v>
      </c>
      <c r="AA372" t="b">
        <v>0</v>
      </c>
      <c r="AK372">
        <f t="shared" si="132"/>
        <v>5</v>
      </c>
      <c r="AL372">
        <f t="shared" si="129"/>
        <v>5.0003719999999996</v>
      </c>
      <c r="AM372">
        <f t="shared" si="133"/>
        <v>-13.999774</v>
      </c>
      <c r="AN372" t="str">
        <f t="shared" si="134"/>
        <v>North Devon Council</v>
      </c>
      <c r="AO372">
        <f t="shared" si="135"/>
        <v>-14</v>
      </c>
      <c r="AQ372">
        <f>SUM($AU$2:AU372)</f>
        <v>362</v>
      </c>
      <c r="AR372" t="str">
        <f t="shared" si="151"/>
        <v>North Devon Council</v>
      </c>
      <c r="AS372">
        <f t="shared" si="152"/>
        <v>-14</v>
      </c>
      <c r="AT372">
        <f t="shared" si="153"/>
        <v>0</v>
      </c>
      <c r="AU372">
        <f t="shared" si="136"/>
        <v>1</v>
      </c>
      <c r="AX372" t="str">
        <f t="shared" si="137"/>
        <v>Reigate and Banstead Borough Council</v>
      </c>
      <c r="AY372">
        <f t="shared" si="138"/>
        <v>-18.899999999999999</v>
      </c>
      <c r="AZ372">
        <f t="shared" si="139"/>
        <v>0</v>
      </c>
      <c r="BB372" t="str">
        <f t="shared" si="130"/>
        <v>Reigate and Banstead Borough Council</v>
      </c>
      <c r="BC372">
        <f t="shared" si="131"/>
        <v>-18.899999999999999</v>
      </c>
      <c r="BD372" s="31">
        <f>IFERROR(BC372-VLOOKUP(BB372,Data_2018!$C$2:$V$394,$AE$1+6,FALSE),"")</f>
        <v>-3.2999999999999989</v>
      </c>
      <c r="BE372" s="43" t="str">
        <f t="shared" si="142"/>
        <v>i</v>
      </c>
      <c r="BL372" s="31" t="str">
        <f t="shared" si="143"/>
        <v>Reigate and Banstead Borough Council</v>
      </c>
      <c r="BM372" s="31">
        <f t="shared" si="144"/>
        <v>3.2999999999999989</v>
      </c>
      <c r="BN372" s="31">
        <f t="shared" si="145"/>
        <v>3.3000371999999989</v>
      </c>
      <c r="BO372" s="31">
        <f t="shared" si="146"/>
        <v>-7.9999982999999997</v>
      </c>
      <c r="BP372" s="31" t="str">
        <f t="shared" si="147"/>
        <v>North Hertfordshire District Council</v>
      </c>
      <c r="BQ372" s="31">
        <f t="shared" si="148"/>
        <v>-8</v>
      </c>
      <c r="BR372" s="31">
        <f t="shared" si="149"/>
        <v>-8</v>
      </c>
      <c r="BS372" s="31">
        <f t="shared" si="150"/>
        <v>0</v>
      </c>
    </row>
    <row r="373" spans="1:71" ht="14.25" customHeight="1" x14ac:dyDescent="0.25">
      <c r="A373" s="8">
        <f>--((B373+Data_2018!B373)=2)</f>
        <v>1</v>
      </c>
      <c r="B373" s="8">
        <f t="shared" si="140"/>
        <v>1</v>
      </c>
      <c r="C373" t="s">
        <v>694</v>
      </c>
      <c r="D373">
        <v>1</v>
      </c>
      <c r="E373" t="s">
        <v>739</v>
      </c>
      <c r="F373" s="31">
        <f t="shared" si="141"/>
        <v>1</v>
      </c>
      <c r="G373" s="31">
        <v>0</v>
      </c>
      <c r="H373" s="31" t="s">
        <v>43</v>
      </c>
      <c r="I373" s="31">
        <v>10.9</v>
      </c>
      <c r="J373" s="31">
        <v>11</v>
      </c>
      <c r="K373" s="31">
        <v>0</v>
      </c>
      <c r="L373" s="31">
        <v>0</v>
      </c>
      <c r="M373" s="31">
        <v>0</v>
      </c>
      <c r="N373" s="31">
        <v>0</v>
      </c>
      <c r="O373" s="31">
        <v>42</v>
      </c>
      <c r="P373" s="31">
        <v>58</v>
      </c>
      <c r="Q373" s="31">
        <v>48.7</v>
      </c>
      <c r="R373" s="31">
        <v>51.3</v>
      </c>
      <c r="S373" s="31">
        <v>69.900000000000006</v>
      </c>
      <c r="T373" s="31">
        <v>30.1</v>
      </c>
      <c r="U373" s="31">
        <v>70.5</v>
      </c>
      <c r="V373" s="31">
        <v>29.5</v>
      </c>
      <c r="W373" t="s">
        <v>695</v>
      </c>
      <c r="Y373" t="s">
        <v>24</v>
      </c>
      <c r="Z373" t="s">
        <v>694</v>
      </c>
      <c r="AA373" t="b">
        <v>0</v>
      </c>
      <c r="AK373">
        <f t="shared" si="132"/>
        <v>11</v>
      </c>
      <c r="AL373">
        <f t="shared" si="129"/>
        <v>11.000373</v>
      </c>
      <c r="AM373">
        <f t="shared" si="133"/>
        <v>-14.199651999999999</v>
      </c>
      <c r="AN373" t="str">
        <f t="shared" si="134"/>
        <v>The London Borough Of Lewisham</v>
      </c>
      <c r="AO373">
        <f t="shared" si="135"/>
        <v>-14.2</v>
      </c>
      <c r="AQ373">
        <f>SUM($AU$2:AU373)</f>
        <v>363</v>
      </c>
      <c r="AR373" t="str">
        <f t="shared" si="151"/>
        <v>The London Borough Of Lewisham</v>
      </c>
      <c r="AS373">
        <f t="shared" si="152"/>
        <v>-14.2</v>
      </c>
      <c r="AT373">
        <f t="shared" si="153"/>
        <v>0</v>
      </c>
      <c r="AU373">
        <f t="shared" si="136"/>
        <v>1</v>
      </c>
      <c r="AX373" t="str">
        <f t="shared" si="137"/>
        <v>High Peak Borough Council</v>
      </c>
      <c r="AY373">
        <f t="shared" si="138"/>
        <v>-19</v>
      </c>
      <c r="AZ373">
        <f t="shared" si="139"/>
        <v>0</v>
      </c>
      <c r="BB373" t="str">
        <f t="shared" si="130"/>
        <v>High Peak Borough Council</v>
      </c>
      <c r="BC373">
        <f t="shared" si="131"/>
        <v>-19</v>
      </c>
      <c r="BD373" s="31">
        <f>IFERROR(BC373-VLOOKUP(BB373,Data_2018!$C$2:$V$394,$AE$1+6,FALSE),"")</f>
        <v>-5.6999999999999993</v>
      </c>
      <c r="BE373" s="43" t="str">
        <f t="shared" si="142"/>
        <v>i</v>
      </c>
      <c r="BL373" s="31" t="str">
        <f t="shared" si="143"/>
        <v>High Peak Borough Council</v>
      </c>
      <c r="BM373" s="31">
        <f t="shared" si="144"/>
        <v>5.6999999999999993</v>
      </c>
      <c r="BN373" s="31">
        <f t="shared" si="145"/>
        <v>5.7000372999999991</v>
      </c>
      <c r="BO373" s="31">
        <f t="shared" si="146"/>
        <v>-8.2999879000000014</v>
      </c>
      <c r="BP373" s="31" t="str">
        <f t="shared" si="147"/>
        <v>South Kesteven District Council</v>
      </c>
      <c r="BQ373" s="31">
        <f t="shared" si="148"/>
        <v>-8.3000000000000007</v>
      </c>
      <c r="BR373" s="31">
        <f t="shared" si="149"/>
        <v>-8.3000000000000007</v>
      </c>
      <c r="BS373" s="31">
        <f t="shared" si="150"/>
        <v>0</v>
      </c>
    </row>
    <row r="374" spans="1:71" ht="14.25" customHeight="1" x14ac:dyDescent="0.25">
      <c r="A374" s="8">
        <f>--((B374+Data_2018!B374)=2)</f>
        <v>0</v>
      </c>
      <c r="B374" s="8">
        <f t="shared" si="140"/>
        <v>0</v>
      </c>
      <c r="C374" t="s">
        <v>696</v>
      </c>
      <c r="D374">
        <v>1</v>
      </c>
      <c r="E374" t="s">
        <v>736</v>
      </c>
      <c r="F374" s="31">
        <f t="shared" si="141"/>
        <v>0</v>
      </c>
      <c r="G374" s="31">
        <v>0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t="s">
        <v>697</v>
      </c>
      <c r="Y374" t="s">
        <v>23</v>
      </c>
      <c r="Z374" t="s">
        <v>696</v>
      </c>
      <c r="AA374" t="b">
        <v>0</v>
      </c>
      <c r="AK374">
        <f t="shared" si="132"/>
        <v>0</v>
      </c>
      <c r="AL374">
        <f t="shared" si="129"/>
        <v>3.7399999999999998E-4</v>
      </c>
      <c r="AM374">
        <f t="shared" si="133"/>
        <v>-14.999919999999999</v>
      </c>
      <c r="AN374" t="str">
        <f t="shared" si="134"/>
        <v>Craven District Council</v>
      </c>
      <c r="AO374">
        <f t="shared" si="135"/>
        <v>-15</v>
      </c>
      <c r="AQ374">
        <f>SUM($AU$2:AU374)</f>
        <v>364</v>
      </c>
      <c r="AR374" t="str">
        <f t="shared" si="151"/>
        <v>Craven District Council</v>
      </c>
      <c r="AS374">
        <f t="shared" si="152"/>
        <v>-15</v>
      </c>
      <c r="AT374">
        <f t="shared" si="153"/>
        <v>0</v>
      </c>
      <c r="AU374">
        <f t="shared" si="136"/>
        <v>1</v>
      </c>
      <c r="AX374" t="str">
        <f t="shared" si="137"/>
        <v>Worcester City Council</v>
      </c>
      <c r="AY374">
        <f t="shared" si="138"/>
        <v>-20.5</v>
      </c>
      <c r="AZ374">
        <f t="shared" si="139"/>
        <v>0</v>
      </c>
      <c r="BB374" t="str">
        <f t="shared" si="130"/>
        <v>Worcester City Council</v>
      </c>
      <c r="BC374">
        <f t="shared" si="131"/>
        <v>-20.5</v>
      </c>
      <c r="BD374" s="31">
        <f>IFERROR(BC374-VLOOKUP(BB374,Data_2018!$C$2:$V$394,$AE$1+6,FALSE),"")</f>
        <v>-1.8000000000000007</v>
      </c>
      <c r="BE374" s="43" t="str">
        <f t="shared" si="142"/>
        <v>i</v>
      </c>
      <c r="BL374" s="31" t="str">
        <f t="shared" si="143"/>
        <v>Worcester City Council</v>
      </c>
      <c r="BM374" s="31">
        <f t="shared" si="144"/>
        <v>1.8000000000000007</v>
      </c>
      <c r="BN374" s="31">
        <f t="shared" si="145"/>
        <v>1.8000374000000008</v>
      </c>
      <c r="BO374" s="31">
        <f t="shared" si="146"/>
        <v>-8.7999724000000015</v>
      </c>
      <c r="BP374" s="31" t="str">
        <f t="shared" si="147"/>
        <v>Rushmoor Borough Council</v>
      </c>
      <c r="BQ374" s="31">
        <f t="shared" si="148"/>
        <v>-8.8000000000000007</v>
      </c>
      <c r="BR374" s="31">
        <f t="shared" si="149"/>
        <v>-8.8000000000000007</v>
      </c>
      <c r="BS374" s="31">
        <f t="shared" si="150"/>
        <v>0</v>
      </c>
    </row>
    <row r="375" spans="1:71" ht="14.25" customHeight="1" x14ac:dyDescent="0.25">
      <c r="A375" s="8">
        <f>--((B375+Data_2018!B375)=2)</f>
        <v>1</v>
      </c>
      <c r="B375" s="8">
        <f t="shared" si="140"/>
        <v>1</v>
      </c>
      <c r="C375" t="s">
        <v>698</v>
      </c>
      <c r="D375">
        <v>1</v>
      </c>
      <c r="E375" t="s">
        <v>741</v>
      </c>
      <c r="F375" s="31">
        <f t="shared" si="141"/>
        <v>1</v>
      </c>
      <c r="G375" s="31">
        <v>0</v>
      </c>
      <c r="H375" s="31" t="s">
        <v>34</v>
      </c>
      <c r="I375" s="31">
        <v>7.4</v>
      </c>
      <c r="J375" s="31">
        <v>9.6999999999999993</v>
      </c>
      <c r="K375" s="31">
        <v>11.3</v>
      </c>
      <c r="L375" s="31">
        <v>12.2</v>
      </c>
      <c r="M375" s="31">
        <v>10.9</v>
      </c>
      <c r="N375" s="31">
        <v>0.2</v>
      </c>
      <c r="O375" s="31">
        <v>23.9</v>
      </c>
      <c r="P375" s="31">
        <v>76.099999999999994</v>
      </c>
      <c r="Q375" s="31">
        <v>30.3</v>
      </c>
      <c r="R375" s="31">
        <v>69.7</v>
      </c>
      <c r="S375" s="31">
        <v>37.9</v>
      </c>
      <c r="T375" s="31">
        <v>62.1</v>
      </c>
      <c r="U375" s="31">
        <v>34.700000000000003</v>
      </c>
      <c r="V375" s="31">
        <v>65.3</v>
      </c>
      <c r="W375" t="s">
        <v>699</v>
      </c>
      <c r="Y375" t="s">
        <v>24</v>
      </c>
      <c r="Z375" t="s">
        <v>698</v>
      </c>
      <c r="AA375" t="b">
        <v>0</v>
      </c>
      <c r="AK375">
        <f t="shared" si="132"/>
        <v>9.6999999999999993</v>
      </c>
      <c r="AL375">
        <f t="shared" si="129"/>
        <v>9.7003749999999993</v>
      </c>
      <c r="AM375">
        <f t="shared" si="133"/>
        <v>-15.599995999999999</v>
      </c>
      <c r="AN375" t="str">
        <f t="shared" si="134"/>
        <v>Amber Valley Borough Council</v>
      </c>
      <c r="AO375">
        <f t="shared" si="135"/>
        <v>-15.6</v>
      </c>
      <c r="AQ375">
        <f>SUM($AU$2:AU375)</f>
        <v>365</v>
      </c>
      <c r="AR375" t="str">
        <f t="shared" si="151"/>
        <v>Amber Valley Borough Council</v>
      </c>
      <c r="AS375">
        <f t="shared" si="152"/>
        <v>-15.6</v>
      </c>
      <c r="AT375">
        <f t="shared" si="153"/>
        <v>0</v>
      </c>
      <c r="AU375">
        <f t="shared" si="136"/>
        <v>1</v>
      </c>
      <c r="AX375" t="str">
        <f t="shared" si="137"/>
        <v>Spelthorne Borough Council</v>
      </c>
      <c r="AY375">
        <f t="shared" si="138"/>
        <v>-21</v>
      </c>
      <c r="AZ375">
        <f t="shared" si="139"/>
        <v>0</v>
      </c>
      <c r="BB375" t="str">
        <f t="shared" si="130"/>
        <v>Spelthorne Borough Council</v>
      </c>
      <c r="BC375">
        <f t="shared" si="131"/>
        <v>-21</v>
      </c>
      <c r="BD375" s="31">
        <f>IFERROR(BC375-VLOOKUP(BB375,Data_2018!$C$2:$V$394,$AE$1+6,FALSE),"")</f>
        <v>-1</v>
      </c>
      <c r="BE375" s="43" t="str">
        <f t="shared" si="142"/>
        <v>i</v>
      </c>
      <c r="BL375" s="31" t="str">
        <f t="shared" si="143"/>
        <v>Spelthorne Borough Council</v>
      </c>
      <c r="BM375" s="31">
        <f t="shared" si="144"/>
        <v>1</v>
      </c>
      <c r="BN375" s="31">
        <f t="shared" si="145"/>
        <v>1.0000374999999999</v>
      </c>
      <c r="BO375" s="31">
        <f t="shared" si="146"/>
        <v>-8.7999779</v>
      </c>
      <c r="BP375" s="31" t="str">
        <f t="shared" si="147"/>
        <v>Middlesbrough Council</v>
      </c>
      <c r="BQ375" s="31">
        <f t="shared" si="148"/>
        <v>-8.8000000000000007</v>
      </c>
      <c r="BR375" s="31">
        <f t="shared" si="149"/>
        <v>-8.8000000000000007</v>
      </c>
      <c r="BS375" s="31">
        <f t="shared" si="150"/>
        <v>0</v>
      </c>
    </row>
    <row r="376" spans="1:71" ht="14.25" customHeight="1" x14ac:dyDescent="0.25">
      <c r="A376" s="8">
        <f>--((B376+Data_2018!B376)=2)</f>
        <v>1</v>
      </c>
      <c r="B376" s="8">
        <f t="shared" si="140"/>
        <v>1</v>
      </c>
      <c r="C376" t="s">
        <v>700</v>
      </c>
      <c r="D376">
        <v>1</v>
      </c>
      <c r="E376" t="s">
        <v>740</v>
      </c>
      <c r="F376" s="31">
        <f t="shared" si="141"/>
        <v>1</v>
      </c>
      <c r="G376" s="31">
        <v>0</v>
      </c>
      <c r="H376" s="31">
        <v>1</v>
      </c>
      <c r="I376" s="31">
        <v>10.7</v>
      </c>
      <c r="J376" s="31">
        <v>7.5</v>
      </c>
      <c r="K376" s="31">
        <v>0</v>
      </c>
      <c r="L376" s="31">
        <v>0</v>
      </c>
      <c r="M376" s="31">
        <v>0</v>
      </c>
      <c r="N376" s="31">
        <v>0</v>
      </c>
      <c r="O376" s="31">
        <v>63</v>
      </c>
      <c r="P376" s="31">
        <v>37</v>
      </c>
      <c r="Q376" s="31">
        <v>90</v>
      </c>
      <c r="R376" s="31">
        <v>10</v>
      </c>
      <c r="S376" s="31">
        <v>87</v>
      </c>
      <c r="T376" s="31">
        <v>13</v>
      </c>
      <c r="U376" s="31">
        <v>90</v>
      </c>
      <c r="V376" s="31">
        <v>10</v>
      </c>
      <c r="W376" t="s">
        <v>702</v>
      </c>
      <c r="Y376" t="s">
        <v>26</v>
      </c>
      <c r="Z376" t="s">
        <v>700</v>
      </c>
      <c r="AA376" t="b">
        <v>0</v>
      </c>
      <c r="AK376">
        <f t="shared" si="132"/>
        <v>7.5</v>
      </c>
      <c r="AL376">
        <f t="shared" si="129"/>
        <v>7.5003760000000002</v>
      </c>
      <c r="AM376">
        <f t="shared" si="133"/>
        <v>-15.899872</v>
      </c>
      <c r="AN376" t="str">
        <f t="shared" si="134"/>
        <v>Fylde Borough Council</v>
      </c>
      <c r="AO376">
        <f t="shared" si="135"/>
        <v>-15.9</v>
      </c>
      <c r="AQ376">
        <f>SUM($AU$2:AU376)</f>
        <v>366</v>
      </c>
      <c r="AR376" t="str">
        <f t="shared" si="151"/>
        <v>Fylde Borough Council</v>
      </c>
      <c r="AS376">
        <f t="shared" si="152"/>
        <v>-15.9</v>
      </c>
      <c r="AT376">
        <f t="shared" si="153"/>
        <v>0</v>
      </c>
      <c r="AU376">
        <f t="shared" si="136"/>
        <v>1</v>
      </c>
      <c r="AX376" t="str">
        <f t="shared" si="137"/>
        <v>Guildford Borough Council</v>
      </c>
      <c r="AY376">
        <f t="shared" si="138"/>
        <v>-21</v>
      </c>
      <c r="AZ376">
        <f t="shared" si="139"/>
        <v>0</v>
      </c>
      <c r="BB376" t="str">
        <f t="shared" si="130"/>
        <v>Guildford Borough Council</v>
      </c>
      <c r="BC376">
        <f t="shared" si="131"/>
        <v>-21</v>
      </c>
      <c r="BD376" s="31">
        <f>IFERROR(BC376-VLOOKUP(BB376,Data_2018!$C$2:$V$394,$AE$1+6,FALSE),"")</f>
        <v>1</v>
      </c>
      <c r="BE376" s="43" t="str">
        <f t="shared" si="142"/>
        <v>h</v>
      </c>
      <c r="BL376" s="31" t="str">
        <f t="shared" si="143"/>
        <v>Guildford Borough Council</v>
      </c>
      <c r="BM376" s="31">
        <f t="shared" si="144"/>
        <v>-1</v>
      </c>
      <c r="BN376" s="31">
        <f t="shared" si="145"/>
        <v>-0.99996240000000003</v>
      </c>
      <c r="BO376" s="31">
        <f t="shared" si="146"/>
        <v>-9.0999806000000021</v>
      </c>
      <c r="BP376" s="31" t="str">
        <f t="shared" si="147"/>
        <v>South Somerset District Council</v>
      </c>
      <c r="BQ376" s="31">
        <f t="shared" si="148"/>
        <v>-9.1000000000000014</v>
      </c>
      <c r="BR376" s="31">
        <f t="shared" si="149"/>
        <v>-9.1000000000000014</v>
      </c>
      <c r="BS376" s="31">
        <f t="shared" si="150"/>
        <v>0</v>
      </c>
    </row>
    <row r="377" spans="1:71" ht="14.25" customHeight="1" x14ac:dyDescent="0.25">
      <c r="A377" s="8">
        <f>--((B377+Data_2018!B377)=2)</f>
        <v>1</v>
      </c>
      <c r="B377" s="8">
        <f t="shared" si="140"/>
        <v>1</v>
      </c>
      <c r="C377" t="s">
        <v>703</v>
      </c>
      <c r="D377">
        <v>1</v>
      </c>
      <c r="E377" t="s">
        <v>739</v>
      </c>
      <c r="F377" s="31">
        <f t="shared" si="141"/>
        <v>1</v>
      </c>
      <c r="G377" s="31">
        <v>0</v>
      </c>
      <c r="H377" s="31" t="s">
        <v>43</v>
      </c>
      <c r="I377" s="31">
        <v>12.4</v>
      </c>
      <c r="J377" s="31">
        <v>19.5</v>
      </c>
      <c r="K377" s="31">
        <v>99</v>
      </c>
      <c r="L377" s="31">
        <v>90</v>
      </c>
      <c r="M377" s="31">
        <v>94.1</v>
      </c>
      <c r="N377" s="31">
        <v>5.9</v>
      </c>
      <c r="O377" s="31">
        <v>43</v>
      </c>
      <c r="P377" s="31">
        <v>57</v>
      </c>
      <c r="Q377" s="31">
        <v>50</v>
      </c>
      <c r="R377" s="31">
        <v>50</v>
      </c>
      <c r="S377" s="31">
        <v>60</v>
      </c>
      <c r="T377" s="31">
        <v>40</v>
      </c>
      <c r="U377" s="31">
        <v>72</v>
      </c>
      <c r="V377" s="31">
        <v>28</v>
      </c>
      <c r="W377" t="s">
        <v>704</v>
      </c>
      <c r="Y377" t="s">
        <v>24</v>
      </c>
      <c r="Z377" t="s">
        <v>703</v>
      </c>
      <c r="AA377" t="b">
        <v>0</v>
      </c>
      <c r="AK377">
        <f t="shared" si="132"/>
        <v>19.5</v>
      </c>
      <c r="AL377">
        <f t="shared" si="129"/>
        <v>19.500377</v>
      </c>
      <c r="AM377">
        <f t="shared" si="133"/>
        <v>-16.099845000000002</v>
      </c>
      <c r="AN377" t="str">
        <f t="shared" si="134"/>
        <v>Hertsmere Borough Council</v>
      </c>
      <c r="AO377">
        <f t="shared" si="135"/>
        <v>-16.100000000000001</v>
      </c>
      <c r="AQ377">
        <f>SUM($AU$2:AU377)</f>
        <v>367</v>
      </c>
      <c r="AR377" t="str">
        <f t="shared" si="151"/>
        <v>Hertsmere Borough Council</v>
      </c>
      <c r="AS377">
        <f t="shared" si="152"/>
        <v>-16.100000000000001</v>
      </c>
      <c r="AT377">
        <f t="shared" si="153"/>
        <v>0</v>
      </c>
      <c r="AU377">
        <f t="shared" si="136"/>
        <v>1</v>
      </c>
      <c r="AX377" t="str">
        <f t="shared" si="137"/>
        <v>Epsom and Ewell Borough Council</v>
      </c>
      <c r="AY377">
        <f t="shared" si="138"/>
        <v>-23.3</v>
      </c>
      <c r="AZ377">
        <f t="shared" si="139"/>
        <v>0</v>
      </c>
      <c r="BB377" t="str">
        <f>IF(ISERROR(AX377),"",AX377)</f>
        <v>Epsom and Ewell Borough Council</v>
      </c>
      <c r="BC377">
        <f>IFERROR(AY377+AZ377,"")</f>
        <v>-23.3</v>
      </c>
      <c r="BD377" s="31">
        <f>IFERROR(BC377-VLOOKUP(BB377,Data_2018!$C$2:$V$394,$AE$1+6,FALSE),"")</f>
        <v>4.5</v>
      </c>
      <c r="BE377" s="43" t="str">
        <f t="shared" si="142"/>
        <v>h</v>
      </c>
      <c r="BL377" s="31" t="str">
        <f t="shared" si="143"/>
        <v>Epsom and Ewell Borough Council</v>
      </c>
      <c r="BM377" s="31">
        <f t="shared" si="144"/>
        <v>-4.5</v>
      </c>
      <c r="BN377" s="31">
        <f t="shared" si="145"/>
        <v>-4.4999623</v>
      </c>
      <c r="BO377" s="31">
        <f t="shared" si="146"/>
        <v>-9.0999897000000018</v>
      </c>
      <c r="BP377" s="31" t="str">
        <f t="shared" si="147"/>
        <v>Havant Borough Council</v>
      </c>
      <c r="BQ377" s="31">
        <f t="shared" si="148"/>
        <v>-9.1000000000000014</v>
      </c>
      <c r="BR377" s="31">
        <f t="shared" si="149"/>
        <v>-9.1000000000000014</v>
      </c>
      <c r="BS377" s="31">
        <f t="shared" si="150"/>
        <v>0</v>
      </c>
    </row>
    <row r="378" spans="1:71" ht="14.25" customHeight="1" x14ac:dyDescent="0.25">
      <c r="A378" s="8">
        <f>--((B378+Data_2018!B378)=2)</f>
        <v>1</v>
      </c>
      <c r="B378" s="8">
        <f t="shared" si="140"/>
        <v>1</v>
      </c>
      <c r="C378" t="s">
        <v>705</v>
      </c>
      <c r="E378" t="s">
        <v>798</v>
      </c>
      <c r="F378" s="31">
        <f t="shared" si="141"/>
        <v>1</v>
      </c>
      <c r="G378" s="31">
        <v>5738402</v>
      </c>
      <c r="H378" s="31" t="s">
        <v>34</v>
      </c>
      <c r="I378" s="31">
        <v>8.6</v>
      </c>
      <c r="J378" s="31">
        <v>8.5</v>
      </c>
      <c r="K378" s="31">
        <v>12.9</v>
      </c>
      <c r="L378" s="31">
        <v>9.3000000000000007</v>
      </c>
      <c r="M378" s="31">
        <v>15.1</v>
      </c>
      <c r="N378" s="31">
        <v>12.8</v>
      </c>
      <c r="O378" s="31">
        <v>37</v>
      </c>
      <c r="P378" s="31">
        <v>63</v>
      </c>
      <c r="Q378" s="31">
        <v>38</v>
      </c>
      <c r="R378" s="31">
        <v>62</v>
      </c>
      <c r="S378" s="31">
        <v>45</v>
      </c>
      <c r="T378" s="31">
        <v>55</v>
      </c>
      <c r="U378" s="31">
        <v>51</v>
      </c>
      <c r="V378" s="31">
        <v>49</v>
      </c>
      <c r="Y378" t="s">
        <v>25</v>
      </c>
      <c r="Z378" t="s">
        <v>705</v>
      </c>
      <c r="AA378" t="b">
        <v>0</v>
      </c>
      <c r="AK378">
        <f t="shared" si="132"/>
        <v>8.5</v>
      </c>
      <c r="AL378">
        <f t="shared" si="129"/>
        <v>8.5003779999999995</v>
      </c>
      <c r="AM378">
        <f t="shared" si="133"/>
        <v>-16.799808000000002</v>
      </c>
      <c r="AN378" t="str">
        <f t="shared" si="134"/>
        <v>London Borough of Hackney</v>
      </c>
      <c r="AO378">
        <f t="shared" si="135"/>
        <v>-16.8</v>
      </c>
      <c r="AQ378">
        <f>SUM($AU$2:AU378)</f>
        <v>368</v>
      </c>
      <c r="AR378" t="str">
        <f t="shared" si="151"/>
        <v>London Borough of Hackney</v>
      </c>
      <c r="AS378">
        <f t="shared" si="152"/>
        <v>-16.8</v>
      </c>
      <c r="AT378">
        <f t="shared" si="153"/>
        <v>0</v>
      </c>
      <c r="AU378">
        <f t="shared" si="136"/>
        <v>1</v>
      </c>
      <c r="AX378" t="str">
        <f t="shared" si="137"/>
        <v>Aylesbury Vale District Council</v>
      </c>
      <c r="AY378">
        <f t="shared" si="138"/>
        <v>-23.7</v>
      </c>
      <c r="AZ378">
        <f t="shared" si="139"/>
        <v>0</v>
      </c>
      <c r="BB378" t="str">
        <f>IF(ISERROR(AX378),"",AX378)</f>
        <v>Aylesbury Vale District Council</v>
      </c>
      <c r="BC378">
        <f>IFERROR(AY378+AZ378,"")</f>
        <v>-23.7</v>
      </c>
      <c r="BD378" s="31">
        <f>IFERROR(BC378-VLOOKUP(BB378,Data_2018!$C$2:$V$394,$AE$1+6,FALSE),"")</f>
        <v>-0.19999999999999929</v>
      </c>
      <c r="BE378" s="43" t="str">
        <f t="shared" si="142"/>
        <v>i</v>
      </c>
      <c r="BL378" s="31" t="str">
        <f t="shared" si="143"/>
        <v>Aylesbury Vale District Council</v>
      </c>
      <c r="BM378" s="31">
        <f t="shared" si="144"/>
        <v>0.19999999999999929</v>
      </c>
      <c r="BN378" s="31">
        <f t="shared" si="145"/>
        <v>0.20003779999999929</v>
      </c>
      <c r="BO378" s="31">
        <f t="shared" si="146"/>
        <v>-10.299992499999998</v>
      </c>
      <c r="BP378" s="31" t="str">
        <f t="shared" si="147"/>
        <v>Stratford-On-Avon District Council</v>
      </c>
      <c r="BQ378" s="31">
        <f t="shared" si="148"/>
        <v>-10.299999999999999</v>
      </c>
      <c r="BR378" s="31">
        <f t="shared" si="149"/>
        <v>-10.299999999999999</v>
      </c>
      <c r="BS378" s="31">
        <f t="shared" si="150"/>
        <v>0</v>
      </c>
    </row>
    <row r="379" spans="1:71" ht="14.25" customHeight="1" x14ac:dyDescent="0.25">
      <c r="A379" s="8">
        <f>--((B379+Data_2018!B379)=2)</f>
        <v>1</v>
      </c>
      <c r="B379" s="8">
        <f t="shared" si="140"/>
        <v>1</v>
      </c>
      <c r="C379" t="s">
        <v>706</v>
      </c>
      <c r="D379">
        <v>1</v>
      </c>
      <c r="E379" t="s">
        <v>736</v>
      </c>
      <c r="F379" s="31">
        <f t="shared" si="141"/>
        <v>1</v>
      </c>
      <c r="G379" s="31">
        <v>0</v>
      </c>
      <c r="H379" s="31" t="s">
        <v>34</v>
      </c>
      <c r="I379" s="31">
        <v>17.600000000000001</v>
      </c>
      <c r="J379" s="31">
        <v>15.5</v>
      </c>
      <c r="K379" s="31">
        <v>0</v>
      </c>
      <c r="L379" s="31">
        <v>0</v>
      </c>
      <c r="M379" s="31">
        <v>0</v>
      </c>
      <c r="N379" s="31">
        <v>0</v>
      </c>
      <c r="O379" s="31">
        <v>30.5</v>
      </c>
      <c r="P379" s="31">
        <v>69.5</v>
      </c>
      <c r="Q379" s="31">
        <v>25.5</v>
      </c>
      <c r="R379" s="31">
        <v>74.5</v>
      </c>
      <c r="S379" s="31">
        <v>45.8</v>
      </c>
      <c r="T379" s="31">
        <v>54.2</v>
      </c>
      <c r="U379" s="31">
        <v>57.5</v>
      </c>
      <c r="V379" s="31">
        <v>42.5</v>
      </c>
      <c r="W379" t="s">
        <v>213</v>
      </c>
      <c r="Y379" t="s">
        <v>22</v>
      </c>
      <c r="Z379" t="s">
        <v>706</v>
      </c>
      <c r="AA379" t="b">
        <v>0</v>
      </c>
      <c r="AK379">
        <f t="shared" si="132"/>
        <v>15.5</v>
      </c>
      <c r="AL379">
        <f t="shared" si="129"/>
        <v>15.500379000000001</v>
      </c>
      <c r="AM379">
        <f t="shared" si="133"/>
        <v>-16.999704000000001</v>
      </c>
      <c r="AN379" t="str">
        <f t="shared" si="134"/>
        <v>South Hams District Council</v>
      </c>
      <c r="AO379">
        <f t="shared" si="135"/>
        <v>-17</v>
      </c>
      <c r="AQ379">
        <f>SUM($AU$2:AU379)</f>
        <v>369</v>
      </c>
      <c r="AR379" t="str">
        <f t="shared" si="151"/>
        <v>South Hams District Council</v>
      </c>
      <c r="AS379">
        <f t="shared" si="152"/>
        <v>-17</v>
      </c>
      <c r="AT379">
        <f t="shared" si="153"/>
        <v>0</v>
      </c>
      <c r="AU379">
        <f t="shared" si="136"/>
        <v>1</v>
      </c>
      <c r="AX379" t="str">
        <f t="shared" si="137"/>
        <v>Broxbourne Borough Council</v>
      </c>
      <c r="AY379">
        <f t="shared" si="138"/>
        <v>-24.2</v>
      </c>
      <c r="AZ379">
        <f t="shared" si="139"/>
        <v>0</v>
      </c>
      <c r="BB379" t="str">
        <f>IF(ISERROR(AX379),"",AX379)</f>
        <v>Broxbourne Borough Council</v>
      </c>
      <c r="BC379">
        <f>IFERROR(AY379+AZ379,"")</f>
        <v>-24.2</v>
      </c>
      <c r="BD379" s="31">
        <f>IFERROR(BC379-VLOOKUP(BB379,Data_2018!$C$2:$V$394,$AE$1+6,FALSE),"")</f>
        <v>-5.0999999999999979</v>
      </c>
      <c r="BE379" s="43" t="str">
        <f t="shared" si="142"/>
        <v>i</v>
      </c>
      <c r="BL379" s="31" t="str">
        <f t="shared" si="143"/>
        <v>Broxbourne Borough Council</v>
      </c>
      <c r="BM379" s="31">
        <f t="shared" si="144"/>
        <v>5.0999999999999979</v>
      </c>
      <c r="BN379" s="31">
        <f t="shared" si="145"/>
        <v>5.1000378999999976</v>
      </c>
      <c r="BO379" s="31">
        <f t="shared" si="146"/>
        <v>-10.9999839</v>
      </c>
      <c r="BP379" s="31" t="str">
        <f t="shared" si="147"/>
        <v>Leicestershire County Council</v>
      </c>
      <c r="BQ379" s="31">
        <f t="shared" si="148"/>
        <v>-11</v>
      </c>
      <c r="BR379" s="31">
        <f t="shared" si="149"/>
        <v>-11</v>
      </c>
      <c r="BS379" s="31">
        <f t="shared" si="150"/>
        <v>0</v>
      </c>
    </row>
    <row r="380" spans="1:71" ht="14.25" customHeight="1" x14ac:dyDescent="0.25">
      <c r="A380" s="8">
        <f>--((B380+Data_2018!B380)=2)</f>
        <v>1</v>
      </c>
      <c r="B380" s="8">
        <f t="shared" si="140"/>
        <v>1</v>
      </c>
      <c r="C380" t="s">
        <v>707</v>
      </c>
      <c r="D380">
        <v>1</v>
      </c>
      <c r="E380" t="s">
        <v>737</v>
      </c>
      <c r="F380" s="31">
        <f t="shared" si="141"/>
        <v>1</v>
      </c>
      <c r="G380" s="31">
        <v>0</v>
      </c>
      <c r="H380" s="31" t="s">
        <v>34</v>
      </c>
      <c r="I380" s="31">
        <v>-2.6</v>
      </c>
      <c r="J380" s="31">
        <v>-5.3</v>
      </c>
      <c r="K380" s="31">
        <v>2.2999999999999998</v>
      </c>
      <c r="L380" s="31">
        <v>0</v>
      </c>
      <c r="M380" s="31">
        <v>6</v>
      </c>
      <c r="N380" s="31">
        <v>5.6</v>
      </c>
      <c r="O380" s="31">
        <v>38.9</v>
      </c>
      <c r="P380" s="31">
        <v>61.1</v>
      </c>
      <c r="Q380" s="31">
        <v>27.9</v>
      </c>
      <c r="R380" s="31">
        <v>72.099999999999994</v>
      </c>
      <c r="S380" s="31">
        <v>27.6</v>
      </c>
      <c r="T380" s="31">
        <v>72.400000000000006</v>
      </c>
      <c r="U380" s="31">
        <v>29.1</v>
      </c>
      <c r="V380" s="31">
        <v>70.900000000000006</v>
      </c>
      <c r="W380" t="s">
        <v>708</v>
      </c>
      <c r="Y380" t="s">
        <v>25</v>
      </c>
      <c r="Z380" t="s">
        <v>707</v>
      </c>
      <c r="AA380" t="b">
        <v>0</v>
      </c>
      <c r="AK380">
        <f t="shared" si="132"/>
        <v>-5.3</v>
      </c>
      <c r="AL380">
        <f t="shared" si="129"/>
        <v>-5.29962</v>
      </c>
      <c r="AM380">
        <f t="shared" si="133"/>
        <v>-18.399967999999998</v>
      </c>
      <c r="AN380" t="str">
        <f t="shared" si="134"/>
        <v>Braintree District Council</v>
      </c>
      <c r="AO380">
        <f t="shared" si="135"/>
        <v>-18.399999999999999</v>
      </c>
      <c r="AQ380">
        <f>SUM($AU$2:AU380)</f>
        <v>370</v>
      </c>
      <c r="AR380" t="str">
        <f>AN380</f>
        <v>Braintree District Council</v>
      </c>
      <c r="AS380">
        <f>IF(AR380=$AR$1,0,AO380)</f>
        <v>-18.399999999999999</v>
      </c>
      <c r="AT380">
        <f>IF(AR380=$AR$1,AO380,0)</f>
        <v>0</v>
      </c>
      <c r="AU380">
        <f t="shared" si="136"/>
        <v>1</v>
      </c>
      <c r="AX380" t="str">
        <f t="shared" si="137"/>
        <v>South Lakeland District Council</v>
      </c>
      <c r="AY380">
        <f t="shared" si="138"/>
        <v>-25.4</v>
      </c>
      <c r="AZ380">
        <f t="shared" si="139"/>
        <v>0</v>
      </c>
      <c r="BB380" t="str">
        <f>IF(ISERROR(AX380),"",AX380)</f>
        <v>South Lakeland District Council</v>
      </c>
      <c r="BC380">
        <f>IFERROR(AY380+AZ380,"")</f>
        <v>-25.4</v>
      </c>
      <c r="BD380" s="31">
        <f>IFERROR(BC380-VLOOKUP(BB380,Data_2018!$C$2:$V$394,$AE$1+6,FALSE),"")</f>
        <v>-11.099999999999998</v>
      </c>
      <c r="BE380" s="43" t="str">
        <f t="shared" si="142"/>
        <v>i</v>
      </c>
      <c r="BL380" s="31" t="str">
        <f t="shared" si="143"/>
        <v>South Lakeland District Council</v>
      </c>
      <c r="BM380" s="31">
        <f t="shared" si="144"/>
        <v>11.099999999999998</v>
      </c>
      <c r="BN380" s="31">
        <f t="shared" si="145"/>
        <v>11.100037999999998</v>
      </c>
      <c r="BO380" s="31">
        <f t="shared" si="146"/>
        <v>-10.9999904</v>
      </c>
      <c r="BP380" s="31" t="str">
        <f t="shared" si="147"/>
        <v>Allerdale Borough Council</v>
      </c>
      <c r="BQ380" s="31">
        <f t="shared" si="148"/>
        <v>-11</v>
      </c>
      <c r="BR380" s="31">
        <f t="shared" si="149"/>
        <v>-11</v>
      </c>
      <c r="BS380" s="31">
        <f t="shared" si="150"/>
        <v>0</v>
      </c>
    </row>
    <row r="381" spans="1:71" ht="14.25" customHeight="1" x14ac:dyDescent="0.25">
      <c r="A381" s="8">
        <f>--((B381+Data_2018!B381)=2)</f>
        <v>1</v>
      </c>
      <c r="B381" s="8">
        <f t="shared" si="140"/>
        <v>1</v>
      </c>
      <c r="C381" t="s">
        <v>709</v>
      </c>
      <c r="D381">
        <v>1</v>
      </c>
      <c r="E381" t="s">
        <v>738</v>
      </c>
      <c r="F381" s="31">
        <f t="shared" si="141"/>
        <v>1</v>
      </c>
      <c r="G381" s="31">
        <v>0</v>
      </c>
      <c r="H381" s="31" t="s">
        <v>34</v>
      </c>
      <c r="I381" s="31">
        <v>8.3000000000000007</v>
      </c>
      <c r="J381" s="31">
        <v>6.2</v>
      </c>
      <c r="K381" s="31">
        <v>0</v>
      </c>
      <c r="L381" s="31">
        <v>0</v>
      </c>
      <c r="M381" s="31">
        <v>0.4</v>
      </c>
      <c r="N381" s="31">
        <v>0.7</v>
      </c>
      <c r="O381" s="31">
        <v>29.6</v>
      </c>
      <c r="P381" s="31">
        <v>70.400000000000006</v>
      </c>
      <c r="Q381" s="31">
        <v>27.2</v>
      </c>
      <c r="R381" s="31">
        <v>72.8</v>
      </c>
      <c r="S381" s="31">
        <v>26.9</v>
      </c>
      <c r="T381" s="31">
        <v>73.099999999999994</v>
      </c>
      <c r="U381" s="31">
        <v>36.700000000000003</v>
      </c>
      <c r="V381" s="31">
        <v>63.3</v>
      </c>
      <c r="W381" t="s">
        <v>710</v>
      </c>
      <c r="Y381" t="s">
        <v>25</v>
      </c>
      <c r="Z381" t="s">
        <v>709</v>
      </c>
      <c r="AA381" t="b">
        <v>0</v>
      </c>
      <c r="AK381">
        <f t="shared" si="132"/>
        <v>6.2</v>
      </c>
      <c r="AL381">
        <f t="shared" si="129"/>
        <v>6.2003810000000001</v>
      </c>
      <c r="AM381">
        <f t="shared" si="133"/>
        <v>-18.899735999999997</v>
      </c>
      <c r="AN381" t="str">
        <f t="shared" si="134"/>
        <v>Reigate and Banstead Borough Council</v>
      </c>
      <c r="AO381">
        <f t="shared" si="135"/>
        <v>-18.899999999999999</v>
      </c>
      <c r="AQ381">
        <f>SUM($AU$2:AU381)</f>
        <v>371</v>
      </c>
      <c r="AR381" t="str">
        <f>AN381</f>
        <v>Reigate and Banstead Borough Council</v>
      </c>
      <c r="AS381">
        <f>IF(AR381=$AR$1,0,AO381)</f>
        <v>-18.899999999999999</v>
      </c>
      <c r="AT381">
        <f>IF(AR381=$AR$1,AO381,0)</f>
        <v>0</v>
      </c>
      <c r="AU381">
        <f t="shared" si="136"/>
        <v>1</v>
      </c>
      <c r="AX381" t="str">
        <f t="shared" si="137"/>
        <v>Thanet District Council</v>
      </c>
      <c r="AY381">
        <f t="shared" si="138"/>
        <v>-27.6</v>
      </c>
      <c r="AZ381">
        <f t="shared" si="139"/>
        <v>0</v>
      </c>
      <c r="BB381" t="str">
        <f>IF(ISERROR(AX381),"",AX381)</f>
        <v>Thanet District Council</v>
      </c>
      <c r="BC381">
        <f>IFERROR(AY381+AZ381,"")</f>
        <v>-27.6</v>
      </c>
      <c r="BD381" s="31">
        <f>IFERROR(BC381-VLOOKUP(BB381,Data_2018!$C$2:$V$394,$AE$1+6,FALSE),"")</f>
        <v>-33.4</v>
      </c>
      <c r="BE381" s="43" t="str">
        <f t="shared" si="142"/>
        <v>i</v>
      </c>
      <c r="BL381" s="31" t="str">
        <f t="shared" si="143"/>
        <v>Thanet District Council</v>
      </c>
      <c r="BM381" s="31">
        <f t="shared" si="144"/>
        <v>33.4</v>
      </c>
      <c r="BN381" s="31">
        <f t="shared" si="145"/>
        <v>33.400038099999996</v>
      </c>
      <c r="BO381" s="31">
        <f t="shared" si="146"/>
        <v>-11.0999725</v>
      </c>
      <c r="BP381" s="31" t="str">
        <f t="shared" si="147"/>
        <v>Sefton Metropolitan Borough Council</v>
      </c>
      <c r="BQ381" s="31">
        <f t="shared" si="148"/>
        <v>-11.1</v>
      </c>
      <c r="BR381" s="31">
        <f t="shared" si="149"/>
        <v>-11.1</v>
      </c>
      <c r="BS381" s="31">
        <f t="shared" si="150"/>
        <v>0</v>
      </c>
    </row>
    <row r="382" spans="1:71" ht="14.25" customHeight="1" x14ac:dyDescent="0.25">
      <c r="A382" s="8">
        <f>--((B382+Data_2018!B382)=2)</f>
        <v>1</v>
      </c>
      <c r="B382" s="8">
        <f t="shared" si="140"/>
        <v>1</v>
      </c>
      <c r="C382" t="s">
        <v>711</v>
      </c>
      <c r="D382">
        <v>1</v>
      </c>
      <c r="E382" t="s">
        <v>736</v>
      </c>
      <c r="F382" s="31">
        <f t="shared" si="141"/>
        <v>1</v>
      </c>
      <c r="G382" s="31">
        <v>0</v>
      </c>
      <c r="H382" s="31" t="s">
        <v>34</v>
      </c>
      <c r="I382" s="31">
        <v>13.4</v>
      </c>
      <c r="J382" s="31">
        <v>11.1</v>
      </c>
      <c r="K382" s="31">
        <v>0</v>
      </c>
      <c r="L382" s="31">
        <v>0</v>
      </c>
      <c r="M382" s="31">
        <v>0</v>
      </c>
      <c r="N382" s="31">
        <v>0</v>
      </c>
      <c r="O382" s="31">
        <v>30.1</v>
      </c>
      <c r="P382" s="31">
        <v>69.900000000000006</v>
      </c>
      <c r="Q382" s="31">
        <v>35</v>
      </c>
      <c r="R382" s="31">
        <v>65</v>
      </c>
      <c r="S382" s="31">
        <v>38.200000000000003</v>
      </c>
      <c r="T382" s="31">
        <v>61.8</v>
      </c>
      <c r="U382" s="31">
        <v>53.7</v>
      </c>
      <c r="V382" s="31">
        <v>46.3</v>
      </c>
      <c r="W382" t="s">
        <v>712</v>
      </c>
      <c r="Y382" t="s">
        <v>23</v>
      </c>
      <c r="Z382" t="s">
        <v>711</v>
      </c>
      <c r="AA382" t="b">
        <v>0</v>
      </c>
      <c r="AK382">
        <f t="shared" si="132"/>
        <v>11.1</v>
      </c>
      <c r="AL382">
        <f t="shared" si="129"/>
        <v>11.100382</v>
      </c>
      <c r="AM382">
        <f t="shared" si="133"/>
        <v>-18.999844</v>
      </c>
      <c r="AN382" t="str">
        <f t="shared" si="134"/>
        <v>High Peak Borough Council</v>
      </c>
      <c r="AO382">
        <f t="shared" si="135"/>
        <v>-19</v>
      </c>
      <c r="AQ382">
        <f>SUM($AU$2:AU382)</f>
        <v>372</v>
      </c>
      <c r="AR382" t="str">
        <f t="shared" ref="AR382:AR392" si="154">AN382</f>
        <v>High Peak Borough Council</v>
      </c>
      <c r="AS382">
        <f t="shared" ref="AS382:AS392" si="155">IF(AR382=$AR$1,0,AO382)</f>
        <v>-19</v>
      </c>
      <c r="AT382">
        <f t="shared" ref="AT382:AT392" si="156">IF(AR382=$AR$1,AO382,0)</f>
        <v>0</v>
      </c>
      <c r="AU382">
        <f t="shared" si="136"/>
        <v>1</v>
      </c>
      <c r="AX382" t="str">
        <f t="shared" si="137"/>
        <v>Barnet Council</v>
      </c>
      <c r="AY382">
        <f t="shared" si="138"/>
        <v>-28.7</v>
      </c>
      <c r="AZ382">
        <f t="shared" si="139"/>
        <v>0</v>
      </c>
      <c r="BB382" t="str">
        <f t="shared" ref="BB382:BB387" si="157">IF(ISERROR(AX382),"",AX382)</f>
        <v>Barnet Council</v>
      </c>
      <c r="BC382">
        <f t="shared" ref="BC382:BC387" si="158">IFERROR(AY382+AZ382,"")</f>
        <v>-28.7</v>
      </c>
      <c r="BD382" s="31">
        <f>IFERROR(BC382-VLOOKUP(BB382,Data_2018!$C$2:$V$394,$AE$1+6,FALSE),"")</f>
        <v>-28.7</v>
      </c>
      <c r="BE382" s="43" t="str">
        <f t="shared" si="142"/>
        <v>i</v>
      </c>
      <c r="BL382" s="31" t="str">
        <f t="shared" si="143"/>
        <v>Barnet Council</v>
      </c>
      <c r="BM382" s="31">
        <f t="shared" si="144"/>
        <v>28.7</v>
      </c>
      <c r="BN382" s="31">
        <f t="shared" si="145"/>
        <v>28.700038199999998</v>
      </c>
      <c r="BO382" s="31">
        <f t="shared" si="146"/>
        <v>-11.199975500000001</v>
      </c>
      <c r="BP382" s="31" t="str">
        <f t="shared" si="147"/>
        <v>Lincolnshire County Council</v>
      </c>
      <c r="BQ382" s="31">
        <f t="shared" si="148"/>
        <v>-11.200000000000001</v>
      </c>
      <c r="BR382" s="31">
        <f t="shared" si="149"/>
        <v>-11.200000000000001</v>
      </c>
      <c r="BS382" s="31">
        <f t="shared" si="150"/>
        <v>0</v>
      </c>
    </row>
    <row r="383" spans="1:71" ht="14.25" customHeight="1" x14ac:dyDescent="0.25">
      <c r="A383" s="8">
        <f>--((B383+Data_2018!B383)=2)</f>
        <v>1</v>
      </c>
      <c r="B383" s="8">
        <f t="shared" si="140"/>
        <v>1</v>
      </c>
      <c r="C383" t="s">
        <v>713</v>
      </c>
      <c r="D383">
        <v>1</v>
      </c>
      <c r="E383" t="s">
        <v>737</v>
      </c>
      <c r="F383" s="31">
        <f t="shared" si="141"/>
        <v>1</v>
      </c>
      <c r="G383" s="31">
        <v>0</v>
      </c>
      <c r="H383" s="31" t="s">
        <v>34</v>
      </c>
      <c r="I383" s="31">
        <v>6.3</v>
      </c>
      <c r="J383" s="31">
        <v>10.9</v>
      </c>
      <c r="K383" s="31">
        <v>0</v>
      </c>
      <c r="L383" s="31">
        <v>0</v>
      </c>
      <c r="M383" s="31">
        <v>0</v>
      </c>
      <c r="N383" s="31">
        <v>0</v>
      </c>
      <c r="O383" s="31">
        <v>30.2</v>
      </c>
      <c r="P383" s="31">
        <v>69.8</v>
      </c>
      <c r="Q383" s="31">
        <v>37.799999999999997</v>
      </c>
      <c r="R383" s="31">
        <v>62.2</v>
      </c>
      <c r="S383" s="31">
        <v>36</v>
      </c>
      <c r="T383" s="31">
        <v>64</v>
      </c>
      <c r="U383" s="31">
        <v>42.8</v>
      </c>
      <c r="V383" s="31">
        <v>57.2</v>
      </c>
      <c r="W383" t="s">
        <v>714</v>
      </c>
      <c r="Y383" t="s">
        <v>25</v>
      </c>
      <c r="Z383" t="s">
        <v>713</v>
      </c>
      <c r="AA383" t="b">
        <v>0</v>
      </c>
      <c r="AK383">
        <f t="shared" si="132"/>
        <v>10.9</v>
      </c>
      <c r="AL383">
        <f t="shared" si="129"/>
        <v>10.900383</v>
      </c>
      <c r="AM383">
        <f t="shared" si="133"/>
        <v>-20.499613</v>
      </c>
      <c r="AN383" t="str">
        <f t="shared" si="134"/>
        <v>Worcester City Council</v>
      </c>
      <c r="AO383">
        <f t="shared" si="135"/>
        <v>-20.5</v>
      </c>
      <c r="AQ383">
        <f>SUM($AU$2:AU383)</f>
        <v>373</v>
      </c>
      <c r="AR383" t="str">
        <f t="shared" si="154"/>
        <v>Worcester City Council</v>
      </c>
      <c r="AS383">
        <f t="shared" si="155"/>
        <v>-20.5</v>
      </c>
      <c r="AT383">
        <f t="shared" si="156"/>
        <v>0</v>
      </c>
      <c r="AU383">
        <f t="shared" si="136"/>
        <v>1</v>
      </c>
      <c r="AX383" t="str">
        <f t="shared" si="137"/>
        <v>West Lindsey District Council</v>
      </c>
      <c r="AY383">
        <f t="shared" si="138"/>
        <v>-31.1</v>
      </c>
      <c r="AZ383">
        <f t="shared" si="139"/>
        <v>0</v>
      </c>
      <c r="BB383" t="str">
        <f t="shared" si="157"/>
        <v>West Lindsey District Council</v>
      </c>
      <c r="BC383">
        <f t="shared" si="158"/>
        <v>-31.1</v>
      </c>
      <c r="BD383" s="31">
        <f>IFERROR(BC383-VLOOKUP(BB383,Data_2018!$C$2:$V$394,$AE$1+6,FALSE),"")</f>
        <v>-9.1000000000000014</v>
      </c>
      <c r="BE383" s="43" t="str">
        <f t="shared" si="142"/>
        <v>i</v>
      </c>
      <c r="BL383" s="31" t="str">
        <f t="shared" si="143"/>
        <v>West Lindsey District Council</v>
      </c>
      <c r="BM383" s="31">
        <f t="shared" si="144"/>
        <v>9.1000000000000014</v>
      </c>
      <c r="BN383" s="31">
        <f t="shared" si="145"/>
        <v>9.1000383000000014</v>
      </c>
      <c r="BO383" s="31">
        <f t="shared" si="146"/>
        <v>-11.999971</v>
      </c>
      <c r="BP383" s="31" t="str">
        <f t="shared" si="147"/>
        <v>East Riding of Yorkshire Council</v>
      </c>
      <c r="BQ383" s="31">
        <f t="shared" si="148"/>
        <v>-12</v>
      </c>
      <c r="BR383" s="31">
        <f t="shared" si="149"/>
        <v>-12</v>
      </c>
      <c r="BS383" s="31">
        <f t="shared" si="150"/>
        <v>0</v>
      </c>
    </row>
    <row r="384" spans="1:71" ht="14.25" customHeight="1" x14ac:dyDescent="0.25">
      <c r="A384" s="8">
        <f>--((B384+Data_2018!B384)=2)</f>
        <v>1</v>
      </c>
      <c r="B384" s="8">
        <f t="shared" si="140"/>
        <v>1</v>
      </c>
      <c r="C384" t="s">
        <v>715</v>
      </c>
      <c r="D384">
        <v>1</v>
      </c>
      <c r="E384" t="s">
        <v>736</v>
      </c>
      <c r="F384" s="31">
        <f t="shared" si="141"/>
        <v>1</v>
      </c>
      <c r="G384" s="31">
        <v>0</v>
      </c>
      <c r="H384" s="31" t="s">
        <v>34</v>
      </c>
      <c r="I384" s="31">
        <v>19.3</v>
      </c>
      <c r="J384" s="31">
        <v>16.2</v>
      </c>
      <c r="K384" s="31">
        <v>0</v>
      </c>
      <c r="L384" s="31">
        <v>0</v>
      </c>
      <c r="M384" s="31">
        <v>0</v>
      </c>
      <c r="N384" s="31">
        <v>0</v>
      </c>
      <c r="O384" s="31">
        <v>30.5</v>
      </c>
      <c r="P384" s="31">
        <v>69.5</v>
      </c>
      <c r="Q384" s="31">
        <v>27.4</v>
      </c>
      <c r="R384" s="31">
        <v>72.599999999999994</v>
      </c>
      <c r="S384" s="31">
        <v>30.5</v>
      </c>
      <c r="T384" s="31">
        <v>69.5</v>
      </c>
      <c r="U384" s="31">
        <v>58.9</v>
      </c>
      <c r="V384" s="31">
        <v>41.1</v>
      </c>
      <c r="Y384" t="s">
        <v>23</v>
      </c>
      <c r="Z384" t="s">
        <v>715</v>
      </c>
      <c r="AA384" t="b">
        <v>0</v>
      </c>
      <c r="AK384">
        <f t="shared" si="132"/>
        <v>16.2</v>
      </c>
      <c r="AL384">
        <f t="shared" ref="AL384:AL394" si="159">AK384+(ROW()*0.000001)</f>
        <v>16.200384</v>
      </c>
      <c r="AM384">
        <f t="shared" si="133"/>
        <v>-20.999687999999999</v>
      </c>
      <c r="AN384" t="str">
        <f t="shared" si="134"/>
        <v>Spelthorne Borough Council</v>
      </c>
      <c r="AO384">
        <f t="shared" si="135"/>
        <v>-21</v>
      </c>
      <c r="AQ384">
        <f>SUM($AU$2:AU384)</f>
        <v>374</v>
      </c>
      <c r="AR384" t="str">
        <f t="shared" si="154"/>
        <v>Spelthorne Borough Council</v>
      </c>
      <c r="AS384">
        <f t="shared" si="155"/>
        <v>-21</v>
      </c>
      <c r="AT384">
        <f t="shared" si="156"/>
        <v>0</v>
      </c>
      <c r="AU384">
        <f t="shared" si="136"/>
        <v>1</v>
      </c>
      <c r="AX384" t="str">
        <f t="shared" si="137"/>
        <v>Pendle Borough Council</v>
      </c>
      <c r="AY384">
        <f t="shared" si="138"/>
        <v>-36.4</v>
      </c>
      <c r="AZ384">
        <f t="shared" si="139"/>
        <v>0</v>
      </c>
      <c r="BB384" t="str">
        <f t="shared" si="157"/>
        <v>Pendle Borough Council</v>
      </c>
      <c r="BC384">
        <f t="shared" si="158"/>
        <v>-36.4</v>
      </c>
      <c r="BD384" s="31">
        <f>IFERROR(BC384-VLOOKUP(BB384,Data_2018!$C$2:$V$394,$AE$1+6,FALSE),"")</f>
        <v>-0.39999999999999858</v>
      </c>
      <c r="BE384" s="43" t="str">
        <f t="shared" si="142"/>
        <v>i</v>
      </c>
      <c r="BL384" s="31" t="str">
        <f t="shared" si="143"/>
        <v>Pendle Borough Council</v>
      </c>
      <c r="BM384" s="31">
        <f t="shared" si="144"/>
        <v>0.39999999999999858</v>
      </c>
      <c r="BN384" s="31">
        <f t="shared" si="145"/>
        <v>0.40003839999999857</v>
      </c>
      <c r="BO384" s="31">
        <f t="shared" si="146"/>
        <v>-12.3999918</v>
      </c>
      <c r="BP384" s="31" t="str">
        <f t="shared" si="147"/>
        <v>North Norfolk District Council</v>
      </c>
      <c r="BQ384" s="31">
        <f t="shared" si="148"/>
        <v>-12.4</v>
      </c>
      <c r="BR384" s="31">
        <f t="shared" si="149"/>
        <v>-12.4</v>
      </c>
      <c r="BS384" s="31">
        <f t="shared" si="150"/>
        <v>0</v>
      </c>
    </row>
    <row r="385" spans="1:71" ht="14.25" customHeight="1" x14ac:dyDescent="0.25">
      <c r="A385" s="8">
        <f>--((B385+Data_2018!B385)=2)</f>
        <v>1</v>
      </c>
      <c r="B385" s="8">
        <f t="shared" si="140"/>
        <v>1</v>
      </c>
      <c r="C385" t="s">
        <v>716</v>
      </c>
      <c r="D385">
        <v>1</v>
      </c>
      <c r="E385" t="s">
        <v>738</v>
      </c>
      <c r="F385" s="31">
        <f t="shared" si="141"/>
        <v>1</v>
      </c>
      <c r="G385" s="31">
        <v>0</v>
      </c>
      <c r="H385" s="31" t="s">
        <v>34</v>
      </c>
      <c r="I385" s="31">
        <v>13.9</v>
      </c>
      <c r="J385" s="31">
        <v>26.3</v>
      </c>
      <c r="K385" s="31">
        <v>55.4</v>
      </c>
      <c r="L385" s="31">
        <v>16.7</v>
      </c>
      <c r="M385" s="31">
        <v>2.2999999999999998</v>
      </c>
      <c r="N385" s="31">
        <v>1.9</v>
      </c>
      <c r="O385" s="31">
        <v>19.3</v>
      </c>
      <c r="P385" s="31">
        <v>80.7</v>
      </c>
      <c r="Q385" s="31">
        <v>21.1</v>
      </c>
      <c r="R385" s="31">
        <v>78.900000000000006</v>
      </c>
      <c r="S385" s="31">
        <v>26.3</v>
      </c>
      <c r="T385" s="31">
        <v>73.7</v>
      </c>
      <c r="U385" s="31">
        <v>39</v>
      </c>
      <c r="V385" s="31">
        <v>61</v>
      </c>
      <c r="W385" t="s">
        <v>717</v>
      </c>
      <c r="Y385" t="s">
        <v>25</v>
      </c>
      <c r="Z385" t="s">
        <v>716</v>
      </c>
      <c r="AA385" t="b">
        <v>0</v>
      </c>
      <c r="AK385">
        <f t="shared" si="132"/>
        <v>26.3</v>
      </c>
      <c r="AL385">
        <f t="shared" si="159"/>
        <v>26.300385000000002</v>
      </c>
      <c r="AM385">
        <f t="shared" si="133"/>
        <v>-20.999860999999999</v>
      </c>
      <c r="AN385" t="str">
        <f t="shared" si="134"/>
        <v>Guildford Borough Council</v>
      </c>
      <c r="AO385">
        <f t="shared" si="135"/>
        <v>-21</v>
      </c>
      <c r="AQ385">
        <f>SUM($AU$2:AU385)</f>
        <v>375</v>
      </c>
      <c r="AR385" t="str">
        <f t="shared" si="154"/>
        <v>Guildford Borough Council</v>
      </c>
      <c r="AS385">
        <f t="shared" si="155"/>
        <v>-21</v>
      </c>
      <c r="AT385">
        <f t="shared" si="156"/>
        <v>0</v>
      </c>
      <c r="AU385">
        <f t="shared" si="136"/>
        <v>1</v>
      </c>
      <c r="AX385" t="str">
        <f t="shared" si="137"/>
        <v>Three Rivers District Council</v>
      </c>
      <c r="AY385">
        <f t="shared" si="138"/>
        <v>-50</v>
      </c>
      <c r="AZ385">
        <f t="shared" si="139"/>
        <v>0</v>
      </c>
      <c r="BB385" t="str">
        <f t="shared" si="157"/>
        <v>Three Rivers District Council</v>
      </c>
      <c r="BC385">
        <f t="shared" si="158"/>
        <v>-50</v>
      </c>
      <c r="BD385" s="31">
        <f>IFERROR(BC385-VLOOKUP(BB385,Data_2018!$C$2:$V$394,$AE$1+6,FALSE),"")</f>
        <v>-8</v>
      </c>
      <c r="BE385" s="43" t="str">
        <f t="shared" si="142"/>
        <v>i</v>
      </c>
      <c r="BL385" s="31" t="str">
        <f t="shared" si="143"/>
        <v>Three Rivers District Council</v>
      </c>
      <c r="BM385" s="31">
        <f t="shared" si="144"/>
        <v>8</v>
      </c>
      <c r="BN385" s="31">
        <f t="shared" si="145"/>
        <v>8.0000385000000005</v>
      </c>
      <c r="BO385" s="31">
        <f t="shared" si="146"/>
        <v>-46.099968299999993</v>
      </c>
      <c r="BP385" s="31" t="str">
        <f t="shared" si="147"/>
        <v>Adur District Council</v>
      </c>
      <c r="BQ385" s="31">
        <f t="shared" si="148"/>
        <v>-46.099999999999994</v>
      </c>
      <c r="BR385" s="31">
        <f t="shared" si="149"/>
        <v>0</v>
      </c>
      <c r="BS385" s="31">
        <f t="shared" si="150"/>
        <v>-46.099999999999994</v>
      </c>
    </row>
    <row r="386" spans="1:71" ht="14.25" customHeight="1" x14ac:dyDescent="0.25">
      <c r="A386" s="8">
        <f>--((B386+Data_2018!B386)=2)</f>
        <v>1</v>
      </c>
      <c r="B386" s="8">
        <f t="shared" si="140"/>
        <v>1</v>
      </c>
      <c r="C386" t="s">
        <v>718</v>
      </c>
      <c r="D386">
        <v>1</v>
      </c>
      <c r="E386" t="s">
        <v>737</v>
      </c>
      <c r="F386" s="31">
        <f t="shared" si="141"/>
        <v>1</v>
      </c>
      <c r="G386" s="31">
        <v>0</v>
      </c>
      <c r="H386" s="31" t="s">
        <v>34</v>
      </c>
      <c r="I386" s="31">
        <v>7.1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20.9</v>
      </c>
      <c r="P386" s="31">
        <v>79.099999999999994</v>
      </c>
      <c r="Q386" s="31">
        <v>31.1</v>
      </c>
      <c r="R386" s="31">
        <v>68.900000000000006</v>
      </c>
      <c r="S386" s="31">
        <v>30.4</v>
      </c>
      <c r="T386" s="31">
        <v>69.599999999999994</v>
      </c>
      <c r="U386" s="31">
        <v>31.1</v>
      </c>
      <c r="V386" s="31">
        <v>68.900000000000006</v>
      </c>
      <c r="W386" t="s">
        <v>719</v>
      </c>
      <c r="Y386" t="s">
        <v>25</v>
      </c>
      <c r="Z386" t="s">
        <v>718</v>
      </c>
      <c r="AA386" t="b">
        <v>0</v>
      </c>
      <c r="AK386">
        <f t="shared" ref="AK386:AK394" si="160">INDEX($I$2:$AA$394,ROW()-1,$AE$1)</f>
        <v>0</v>
      </c>
      <c r="AL386">
        <f t="shared" si="159"/>
        <v>3.86E-4</v>
      </c>
      <c r="AM386">
        <f t="shared" ref="AM386:AM394" si="161">LARGE($AL$2:$AL$394,ROW()-1)</f>
        <v>-23.299880999999999</v>
      </c>
      <c r="AN386" t="str">
        <f t="shared" ref="AN386:AN394" si="162">INDEX($C$2:$C$394,MATCH(AM386,$AL$2:$AL$394,0))</f>
        <v>Epsom and Ewell Borough Council</v>
      </c>
      <c r="AO386">
        <f t="shared" ref="AO386:AO394" si="163">AM386-(MATCH(AM386,$AL$2:$AL$394,0)+1)*0.000001</f>
        <v>-23.3</v>
      </c>
      <c r="AQ386">
        <f>SUM($AU$2:AU386)</f>
        <v>376</v>
      </c>
      <c r="AR386" t="str">
        <f t="shared" si="154"/>
        <v>Epsom and Ewell Borough Council</v>
      </c>
      <c r="AS386">
        <f t="shared" si="155"/>
        <v>-23.3</v>
      </c>
      <c r="AT386">
        <f t="shared" si="156"/>
        <v>0</v>
      </c>
      <c r="AU386">
        <f t="shared" ref="AU386:AU394" si="164">VLOOKUP(AN386,C:F,4,FALSE)</f>
        <v>1</v>
      </c>
      <c r="AX386" t="e">
        <f t="shared" ref="AX386:AX394" si="165">VLOOKUP(ROW()-1,AQ:AT,2,FALSE)</f>
        <v>#N/A</v>
      </c>
      <c r="AY386" t="e">
        <f t="shared" ref="AY386:AY394" si="166">VLOOKUP(ROW()-1,AQ:AT,3,FALSE)</f>
        <v>#N/A</v>
      </c>
      <c r="AZ386" t="e">
        <f t="shared" ref="AZ386:AZ394" si="167">VLOOKUP(ROW()-1,AQ:AT,4,FALSE)</f>
        <v>#N/A</v>
      </c>
      <c r="BB386" t="str">
        <f t="shared" si="157"/>
        <v/>
      </c>
      <c r="BC386" t="str">
        <f t="shared" si="158"/>
        <v/>
      </c>
      <c r="BD386" s="31" t="str">
        <f>IFERROR(BC386-VLOOKUP(BB386,Data_2018!$C$2:$V$394,$AE$1+6,FALSE),"")</f>
        <v/>
      </c>
      <c r="BE386" s="43" t="str">
        <f t="shared" si="142"/>
        <v/>
      </c>
      <c r="BL386" s="31" t="str">
        <f t="shared" si="143"/>
        <v/>
      </c>
      <c r="BM386" s="31" t="str">
        <f t="shared" si="144"/>
        <v/>
      </c>
      <c r="BN386" s="31" t="str">
        <f t="shared" si="145"/>
        <v/>
      </c>
      <c r="BO386" s="31" t="e">
        <f t="shared" si="146"/>
        <v>#NUM!</v>
      </c>
      <c r="BP386" s="31" t="e">
        <f t="shared" si="147"/>
        <v>#NUM!</v>
      </c>
      <c r="BQ386" s="31" t="e">
        <f t="shared" si="148"/>
        <v>#NUM!</v>
      </c>
      <c r="BR386" s="31" t="e">
        <f t="shared" si="149"/>
        <v>#NUM!</v>
      </c>
      <c r="BS386" s="31" t="e">
        <f t="shared" si="150"/>
        <v>#NUM!</v>
      </c>
    </row>
    <row r="387" spans="1:71" ht="14.25" customHeight="1" x14ac:dyDescent="0.25">
      <c r="A387" s="8">
        <f>--((B387+Data_2018!B387)=2)</f>
        <v>1</v>
      </c>
      <c r="B387" s="8">
        <f t="shared" ref="B387:B394" si="168">IF(H387="",0,1)</f>
        <v>1</v>
      </c>
      <c r="C387" t="s">
        <v>720</v>
      </c>
      <c r="D387">
        <v>1</v>
      </c>
      <c r="E387" t="s">
        <v>736</v>
      </c>
      <c r="F387" s="31">
        <f t="shared" ref="F387:F394" si="169">IF(B387=0,0,IF($AR$1=C387,1,IF($AH$1=1,1,IF(MATCH(E387,$AI$2:$AI$12,0)=$AH$1,1,0))))</f>
        <v>1</v>
      </c>
      <c r="G387" s="31">
        <v>0</v>
      </c>
      <c r="H387" s="31">
        <v>1</v>
      </c>
      <c r="I387" s="31">
        <v>-7.7</v>
      </c>
      <c r="J387" s="31">
        <v>-20.5</v>
      </c>
      <c r="K387" s="31">
        <v>0</v>
      </c>
      <c r="L387" s="31">
        <v>0</v>
      </c>
      <c r="M387" s="31">
        <v>0</v>
      </c>
      <c r="N387" s="31">
        <v>0</v>
      </c>
      <c r="O387" s="31">
        <v>79</v>
      </c>
      <c r="P387" s="31">
        <v>21</v>
      </c>
      <c r="Q387" s="31">
        <v>59</v>
      </c>
      <c r="R387" s="31">
        <v>41</v>
      </c>
      <c r="S387" s="31">
        <v>50</v>
      </c>
      <c r="T387" s="31">
        <v>50</v>
      </c>
      <c r="U387" s="31">
        <v>50</v>
      </c>
      <c r="V387" s="31">
        <v>50</v>
      </c>
      <c r="W387" t="s">
        <v>721</v>
      </c>
      <c r="Y387" t="s">
        <v>23</v>
      </c>
      <c r="Z387" t="s">
        <v>720</v>
      </c>
      <c r="AA387" t="b">
        <v>0</v>
      </c>
      <c r="AK387">
        <f t="shared" si="160"/>
        <v>-20.5</v>
      </c>
      <c r="AL387">
        <f t="shared" si="159"/>
        <v>-20.499613</v>
      </c>
      <c r="AM387">
        <f t="shared" si="161"/>
        <v>-23.69999</v>
      </c>
      <c r="AN387" t="str">
        <f t="shared" si="162"/>
        <v>Aylesbury Vale District Council</v>
      </c>
      <c r="AO387">
        <f t="shared" si="163"/>
        <v>-23.7</v>
      </c>
      <c r="AQ387">
        <f>SUM($AU$2:AU387)</f>
        <v>377</v>
      </c>
      <c r="AR387" t="str">
        <f t="shared" si="154"/>
        <v>Aylesbury Vale District Council</v>
      </c>
      <c r="AS387">
        <f t="shared" si="155"/>
        <v>-23.7</v>
      </c>
      <c r="AT387">
        <f t="shared" si="156"/>
        <v>0</v>
      </c>
      <c r="AU387">
        <f t="shared" si="164"/>
        <v>1</v>
      </c>
      <c r="AX387" t="e">
        <f t="shared" si="165"/>
        <v>#N/A</v>
      </c>
      <c r="AY387" t="e">
        <f t="shared" si="166"/>
        <v>#N/A</v>
      </c>
      <c r="AZ387" t="e">
        <f t="shared" si="167"/>
        <v>#N/A</v>
      </c>
      <c r="BB387" t="str">
        <f t="shared" si="157"/>
        <v/>
      </c>
      <c r="BC387" t="str">
        <f t="shared" si="158"/>
        <v/>
      </c>
      <c r="BD387" s="31" t="str">
        <f>IFERROR(BC387-VLOOKUP(BB387,Data_2018!$C$2:$V$394,$AE$1+6,FALSE),"")</f>
        <v/>
      </c>
      <c r="BE387" s="43" t="str">
        <f t="shared" ref="BE387:BE394" si="170">IF(BD387="","",IF(BD387&lt;0,"i",IF(BD387&gt;0,"h","")))</f>
        <v/>
      </c>
      <c r="BL387" s="31" t="str">
        <f t="shared" ref="BL387:BL394" si="171">BB387</f>
        <v/>
      </c>
      <c r="BM387" s="31" t="str">
        <f t="shared" ref="BM387:BM394" si="172">IF(BC387&lt;0,-BD387,BD387)</f>
        <v/>
      </c>
      <c r="BN387" s="31" t="str">
        <f t="shared" ref="BN387:BN394" si="173">IFERROR(BM387+(ROW()*0.0000001),"")</f>
        <v/>
      </c>
      <c r="BO387" s="31" t="e">
        <f t="shared" ref="BO387:BO394" si="174">LARGE($BN$2:$BN$394,ROW()-1)</f>
        <v>#NUM!</v>
      </c>
      <c r="BP387" s="31" t="e">
        <f t="shared" ref="BP387:BP394" si="175">INDEX($BL$2:$BL$394,MATCH(BO387,$BN$2:$BN$394,0))</f>
        <v>#NUM!</v>
      </c>
      <c r="BQ387" s="31" t="e">
        <f t="shared" ref="BQ387:BQ394" si="176">VLOOKUP(BP387,$BL$2:$BN$394,3,FALSE)-(MATCH(BP387,$BL$2:$BL$394,0)+1)*0.0000001</f>
        <v>#NUM!</v>
      </c>
      <c r="BR387" s="31" t="e">
        <f t="shared" ref="BR387:BR394" si="177">IF(BP387=$AR$1,0,BQ387)</f>
        <v>#NUM!</v>
      </c>
      <c r="BS387" s="31" t="e">
        <f t="shared" ref="BS387:BS394" si="178">IF(BP387=$AR$1,BQ387,0)</f>
        <v>#NUM!</v>
      </c>
    </row>
    <row r="388" spans="1:71" ht="14.25" customHeight="1" x14ac:dyDescent="0.25">
      <c r="A388" s="8">
        <f>--((B388+Data_2018!B388)=2)</f>
        <v>1</v>
      </c>
      <c r="B388" s="8">
        <f t="shared" si="168"/>
        <v>1</v>
      </c>
      <c r="C388" t="s">
        <v>722</v>
      </c>
      <c r="D388">
        <v>1</v>
      </c>
      <c r="E388" t="s">
        <v>741</v>
      </c>
      <c r="F388" s="31">
        <f t="shared" si="169"/>
        <v>1</v>
      </c>
      <c r="G388" s="31">
        <v>0</v>
      </c>
      <c r="H388" s="31" t="s">
        <v>34</v>
      </c>
      <c r="I388" s="31">
        <v>10.8</v>
      </c>
      <c r="J388" s="31">
        <v>9.3000000000000007</v>
      </c>
      <c r="K388" s="31">
        <v>0</v>
      </c>
      <c r="L388" s="31">
        <v>0</v>
      </c>
      <c r="M388" s="31">
        <v>0</v>
      </c>
      <c r="N388" s="31">
        <v>0</v>
      </c>
      <c r="O388" s="31">
        <v>23</v>
      </c>
      <c r="P388" s="31">
        <v>77</v>
      </c>
      <c r="Q388" s="31">
        <v>19</v>
      </c>
      <c r="R388" s="31">
        <v>81</v>
      </c>
      <c r="S388" s="31">
        <v>29</v>
      </c>
      <c r="T388" s="31">
        <v>71</v>
      </c>
      <c r="U388" s="31">
        <v>32</v>
      </c>
      <c r="V388" s="31">
        <v>68</v>
      </c>
      <c r="Y388" t="s">
        <v>25</v>
      </c>
      <c r="Z388" t="s">
        <v>722</v>
      </c>
      <c r="AA388" t="b">
        <v>0</v>
      </c>
      <c r="AK388">
        <f t="shared" si="160"/>
        <v>9.3000000000000007</v>
      </c>
      <c r="AL388">
        <f t="shared" si="159"/>
        <v>9.3003879999999999</v>
      </c>
      <c r="AM388">
        <f t="shared" si="161"/>
        <v>-24.199960000000001</v>
      </c>
      <c r="AN388" t="str">
        <f t="shared" si="162"/>
        <v>Broxbourne Borough Council</v>
      </c>
      <c r="AO388">
        <f t="shared" si="163"/>
        <v>-24.2</v>
      </c>
      <c r="AQ388">
        <f>SUM($AU$2:AU388)</f>
        <v>378</v>
      </c>
      <c r="AR388" t="str">
        <f t="shared" si="154"/>
        <v>Broxbourne Borough Council</v>
      </c>
      <c r="AS388">
        <f t="shared" si="155"/>
        <v>-24.2</v>
      </c>
      <c r="AT388">
        <f t="shared" si="156"/>
        <v>0</v>
      </c>
      <c r="AU388">
        <f t="shared" si="164"/>
        <v>1</v>
      </c>
      <c r="AX388" t="e">
        <f t="shared" si="165"/>
        <v>#N/A</v>
      </c>
      <c r="AY388" t="e">
        <f t="shared" si="166"/>
        <v>#N/A</v>
      </c>
      <c r="AZ388" t="e">
        <f t="shared" si="167"/>
        <v>#N/A</v>
      </c>
      <c r="BB388" t="str">
        <f t="shared" ref="BB388:BB394" si="179">IF(ISERROR(AX388),"",AX388)</f>
        <v/>
      </c>
      <c r="BC388" t="str">
        <f t="shared" ref="BC388:BC394" si="180">IFERROR(AY388+AZ388,"")</f>
        <v/>
      </c>
      <c r="BD388" s="31" t="str">
        <f>IFERROR(BC388-VLOOKUP(BB388,Data_2018!$C$2:$V$394,$AE$1+6,FALSE),"")</f>
        <v/>
      </c>
      <c r="BE388" s="43" t="str">
        <f t="shared" si="170"/>
        <v/>
      </c>
      <c r="BL388" s="31" t="str">
        <f t="shared" si="171"/>
        <v/>
      </c>
      <c r="BM388" s="31" t="str">
        <f t="shared" si="172"/>
        <v/>
      </c>
      <c r="BN388" s="31" t="str">
        <f t="shared" si="173"/>
        <v/>
      </c>
      <c r="BO388" s="31" t="e">
        <f t="shared" si="174"/>
        <v>#NUM!</v>
      </c>
      <c r="BP388" s="31" t="e">
        <f t="shared" si="175"/>
        <v>#NUM!</v>
      </c>
      <c r="BQ388" s="31" t="e">
        <f t="shared" si="176"/>
        <v>#NUM!</v>
      </c>
      <c r="BR388" s="31" t="e">
        <f t="shared" si="177"/>
        <v>#NUM!</v>
      </c>
      <c r="BS388" s="31" t="e">
        <f t="shared" si="178"/>
        <v>#NUM!</v>
      </c>
    </row>
    <row r="389" spans="1:71" ht="14.25" customHeight="1" x14ac:dyDescent="0.25">
      <c r="A389" s="8">
        <f>--((B389+Data_2018!B389)=2)</f>
        <v>1</v>
      </c>
      <c r="B389" s="8">
        <f t="shared" si="168"/>
        <v>1</v>
      </c>
      <c r="C389" t="s">
        <v>723</v>
      </c>
      <c r="D389">
        <v>1</v>
      </c>
      <c r="E389" t="s">
        <v>736</v>
      </c>
      <c r="F389" s="31">
        <f t="shared" si="169"/>
        <v>1</v>
      </c>
      <c r="G389" s="31">
        <v>0</v>
      </c>
      <c r="H389" s="31" t="s">
        <v>34</v>
      </c>
      <c r="I389" s="31">
        <v>12</v>
      </c>
      <c r="J389" s="31">
        <v>9.9</v>
      </c>
      <c r="K389" s="31">
        <v>0</v>
      </c>
      <c r="L389" s="31">
        <v>0</v>
      </c>
      <c r="M389" s="31">
        <v>0</v>
      </c>
      <c r="N389" s="31">
        <v>0</v>
      </c>
      <c r="O389" s="31">
        <v>38.299999999999997</v>
      </c>
      <c r="P389" s="31">
        <v>61.7</v>
      </c>
      <c r="Q389" s="31">
        <v>28.8</v>
      </c>
      <c r="R389" s="31">
        <v>71.2</v>
      </c>
      <c r="S389" s="31">
        <v>37.299999999999997</v>
      </c>
      <c r="T389" s="31">
        <v>62.7</v>
      </c>
      <c r="U389" s="31">
        <v>42.4</v>
      </c>
      <c r="V389" s="31">
        <v>57.6</v>
      </c>
      <c r="Y389" t="s">
        <v>29</v>
      </c>
      <c r="Z389" t="s">
        <v>723</v>
      </c>
      <c r="AA389" t="b">
        <v>0</v>
      </c>
      <c r="AK389">
        <f t="shared" si="160"/>
        <v>9.9</v>
      </c>
      <c r="AL389">
        <f t="shared" si="159"/>
        <v>9.9003890000000006</v>
      </c>
      <c r="AM389">
        <f t="shared" si="161"/>
        <v>-25.399701</v>
      </c>
      <c r="AN389" t="str">
        <f t="shared" si="162"/>
        <v>South Lakeland District Council</v>
      </c>
      <c r="AO389">
        <f t="shared" si="163"/>
        <v>-25.4</v>
      </c>
      <c r="AQ389">
        <f>SUM($AU$2:AU389)</f>
        <v>379</v>
      </c>
      <c r="AR389" t="str">
        <f t="shared" si="154"/>
        <v>South Lakeland District Council</v>
      </c>
      <c r="AS389">
        <f t="shared" si="155"/>
        <v>-25.4</v>
      </c>
      <c r="AT389">
        <f t="shared" si="156"/>
        <v>0</v>
      </c>
      <c r="AU389">
        <f t="shared" si="164"/>
        <v>1</v>
      </c>
      <c r="AX389" t="e">
        <f t="shared" si="165"/>
        <v>#N/A</v>
      </c>
      <c r="AY389" t="e">
        <f t="shared" si="166"/>
        <v>#N/A</v>
      </c>
      <c r="AZ389" t="e">
        <f t="shared" si="167"/>
        <v>#N/A</v>
      </c>
      <c r="BB389" t="str">
        <f t="shared" si="179"/>
        <v/>
      </c>
      <c r="BC389" t="str">
        <f t="shared" si="180"/>
        <v/>
      </c>
      <c r="BD389" s="31" t="str">
        <f>IFERROR(BC389-VLOOKUP(BB389,Data_2018!$C$2:$V$394,$AE$1+6,FALSE),"")</f>
        <v/>
      </c>
      <c r="BE389" s="43" t="str">
        <f t="shared" si="170"/>
        <v/>
      </c>
      <c r="BL389" s="31" t="str">
        <f t="shared" si="171"/>
        <v/>
      </c>
      <c r="BM389" s="31" t="str">
        <f t="shared" si="172"/>
        <v/>
      </c>
      <c r="BN389" s="31" t="str">
        <f t="shared" si="173"/>
        <v/>
      </c>
      <c r="BO389" s="31" t="e">
        <f t="shared" si="174"/>
        <v>#NUM!</v>
      </c>
      <c r="BP389" s="31" t="e">
        <f t="shared" si="175"/>
        <v>#NUM!</v>
      </c>
      <c r="BQ389" s="31" t="e">
        <f t="shared" si="176"/>
        <v>#NUM!</v>
      </c>
      <c r="BR389" s="31" t="e">
        <f t="shared" si="177"/>
        <v>#NUM!</v>
      </c>
      <c r="BS389" s="31" t="e">
        <f t="shared" si="178"/>
        <v>#NUM!</v>
      </c>
    </row>
    <row r="390" spans="1:71" ht="14.25" customHeight="1" x14ac:dyDescent="0.25">
      <c r="A390" s="8">
        <f>--((B390+Data_2018!B390)=2)</f>
        <v>1</v>
      </c>
      <c r="B390" s="8">
        <f t="shared" si="168"/>
        <v>1</v>
      </c>
      <c r="C390" t="s">
        <v>724</v>
      </c>
      <c r="D390">
        <v>1</v>
      </c>
      <c r="E390" t="s">
        <v>736</v>
      </c>
      <c r="F390" s="31">
        <f t="shared" si="169"/>
        <v>1</v>
      </c>
      <c r="G390" s="31">
        <v>0</v>
      </c>
      <c r="H390" s="31" t="s">
        <v>34</v>
      </c>
      <c r="I390" s="31">
        <v>5.9</v>
      </c>
      <c r="J390" s="31">
        <v>3.2</v>
      </c>
      <c r="K390" s="31">
        <v>0</v>
      </c>
      <c r="L390" s="31">
        <v>0</v>
      </c>
      <c r="M390" s="31">
        <v>0</v>
      </c>
      <c r="N390" s="31">
        <v>0</v>
      </c>
      <c r="O390" s="31">
        <v>35.200000000000003</v>
      </c>
      <c r="P390" s="31">
        <v>64.8</v>
      </c>
      <c r="Q390" s="31">
        <v>35.9</v>
      </c>
      <c r="R390" s="31">
        <v>64.099999999999994</v>
      </c>
      <c r="S390" s="31">
        <v>35.200000000000003</v>
      </c>
      <c r="T390" s="31">
        <v>64.8</v>
      </c>
      <c r="U390" s="31">
        <v>48.6</v>
      </c>
      <c r="V390" s="31">
        <v>51.4</v>
      </c>
      <c r="W390" t="s">
        <v>725</v>
      </c>
      <c r="Y390" t="s">
        <v>26</v>
      </c>
      <c r="Z390" t="s">
        <v>724</v>
      </c>
      <c r="AA390" t="b">
        <v>0</v>
      </c>
      <c r="AK390">
        <f t="shared" si="160"/>
        <v>3.2</v>
      </c>
      <c r="AL390">
        <f t="shared" si="159"/>
        <v>3.2003900000000001</v>
      </c>
      <c r="AM390">
        <f t="shared" si="161"/>
        <v>-27.599654000000001</v>
      </c>
      <c r="AN390" t="str">
        <f t="shared" si="162"/>
        <v>Thanet District Council</v>
      </c>
      <c r="AO390">
        <f t="shared" si="163"/>
        <v>-27.6</v>
      </c>
      <c r="AQ390">
        <f>SUM($AU$2:AU390)</f>
        <v>380</v>
      </c>
      <c r="AR390" t="str">
        <f t="shared" si="154"/>
        <v>Thanet District Council</v>
      </c>
      <c r="AS390">
        <f t="shared" si="155"/>
        <v>-27.6</v>
      </c>
      <c r="AT390">
        <f t="shared" si="156"/>
        <v>0</v>
      </c>
      <c r="AU390">
        <f t="shared" si="164"/>
        <v>1</v>
      </c>
      <c r="AX390" t="e">
        <f t="shared" si="165"/>
        <v>#N/A</v>
      </c>
      <c r="AY390" t="e">
        <f t="shared" si="166"/>
        <v>#N/A</v>
      </c>
      <c r="AZ390" t="e">
        <f t="shared" si="167"/>
        <v>#N/A</v>
      </c>
      <c r="BB390" t="str">
        <f t="shared" si="179"/>
        <v/>
      </c>
      <c r="BC390" t="str">
        <f t="shared" si="180"/>
        <v/>
      </c>
      <c r="BD390" s="31" t="str">
        <f>IFERROR(BC390-VLOOKUP(BB390,Data_2018!$C$2:$V$394,$AE$1+6,FALSE),"")</f>
        <v/>
      </c>
      <c r="BE390" s="43" t="str">
        <f t="shared" si="170"/>
        <v/>
      </c>
      <c r="BL390" s="31" t="str">
        <f t="shared" si="171"/>
        <v/>
      </c>
      <c r="BM390" s="31" t="str">
        <f t="shared" si="172"/>
        <v/>
      </c>
      <c r="BN390" s="31" t="str">
        <f t="shared" si="173"/>
        <v/>
      </c>
      <c r="BO390" s="31" t="e">
        <f t="shared" si="174"/>
        <v>#NUM!</v>
      </c>
      <c r="BP390" s="31" t="e">
        <f t="shared" si="175"/>
        <v>#NUM!</v>
      </c>
      <c r="BQ390" s="31" t="e">
        <f t="shared" si="176"/>
        <v>#NUM!</v>
      </c>
      <c r="BR390" s="31" t="e">
        <f t="shared" si="177"/>
        <v>#NUM!</v>
      </c>
      <c r="BS390" s="31" t="e">
        <f t="shared" si="178"/>
        <v>#NUM!</v>
      </c>
    </row>
    <row r="391" spans="1:71" ht="14.25" customHeight="1" x14ac:dyDescent="0.25">
      <c r="A391" s="8">
        <f>--((B391+Data_2018!B391)=2)</f>
        <v>1</v>
      </c>
      <c r="B391" s="8">
        <f t="shared" si="168"/>
        <v>1</v>
      </c>
      <c r="C391" t="s">
        <v>726</v>
      </c>
      <c r="D391">
        <v>1</v>
      </c>
      <c r="E391" t="s">
        <v>736</v>
      </c>
      <c r="F391" s="31">
        <f t="shared" si="169"/>
        <v>1</v>
      </c>
      <c r="G391" s="31">
        <v>0</v>
      </c>
      <c r="H391" s="31" t="s">
        <v>34</v>
      </c>
      <c r="I391" s="31">
        <v>4</v>
      </c>
      <c r="J391" s="31">
        <v>8.3000000000000007</v>
      </c>
      <c r="K391" s="31">
        <v>0</v>
      </c>
      <c r="L391" s="31">
        <v>0</v>
      </c>
      <c r="M391" s="31">
        <v>0</v>
      </c>
      <c r="N391" s="31">
        <v>0</v>
      </c>
      <c r="O391" s="31">
        <v>54</v>
      </c>
      <c r="P391" s="31">
        <v>46</v>
      </c>
      <c r="Q391" s="31">
        <v>33.5</v>
      </c>
      <c r="R391" s="31">
        <v>66.5</v>
      </c>
      <c r="S391" s="31">
        <v>51</v>
      </c>
      <c r="T391" s="31">
        <v>49</v>
      </c>
      <c r="U391" s="31">
        <v>51</v>
      </c>
      <c r="V391" s="31">
        <v>49</v>
      </c>
      <c r="W391" t="s">
        <v>727</v>
      </c>
      <c r="Y391" t="s">
        <v>23</v>
      </c>
      <c r="Z391" t="s">
        <v>726</v>
      </c>
      <c r="AA391" t="b">
        <v>0</v>
      </c>
      <c r="AK391">
        <f t="shared" si="160"/>
        <v>8.3000000000000007</v>
      </c>
      <c r="AL391">
        <f t="shared" si="159"/>
        <v>8.3003910000000012</v>
      </c>
      <c r="AM391">
        <f t="shared" si="161"/>
        <v>-28.699987999999998</v>
      </c>
      <c r="AN391" t="str">
        <f t="shared" si="162"/>
        <v>Barnet Council</v>
      </c>
      <c r="AO391">
        <f t="shared" si="163"/>
        <v>-28.7</v>
      </c>
      <c r="AQ391">
        <f>SUM($AU$2:AU391)</f>
        <v>381</v>
      </c>
      <c r="AR391" t="str">
        <f t="shared" si="154"/>
        <v>Barnet Council</v>
      </c>
      <c r="AS391">
        <f t="shared" si="155"/>
        <v>-28.7</v>
      </c>
      <c r="AT391">
        <f t="shared" si="156"/>
        <v>0</v>
      </c>
      <c r="AU391">
        <f t="shared" si="164"/>
        <v>1</v>
      </c>
      <c r="AX391" t="e">
        <f t="shared" si="165"/>
        <v>#N/A</v>
      </c>
      <c r="AY391" t="e">
        <f t="shared" si="166"/>
        <v>#N/A</v>
      </c>
      <c r="AZ391" t="e">
        <f t="shared" si="167"/>
        <v>#N/A</v>
      </c>
      <c r="BB391" t="str">
        <f t="shared" si="179"/>
        <v/>
      </c>
      <c r="BC391" t="str">
        <f t="shared" si="180"/>
        <v/>
      </c>
      <c r="BD391" s="31" t="str">
        <f>IFERROR(BC391-VLOOKUP(BB391,Data_2018!$C$2:$V$394,$AE$1+6,FALSE),"")</f>
        <v/>
      </c>
      <c r="BE391" s="43" t="str">
        <f t="shared" si="170"/>
        <v/>
      </c>
      <c r="BL391" s="31" t="str">
        <f t="shared" si="171"/>
        <v/>
      </c>
      <c r="BM391" s="31" t="str">
        <f t="shared" si="172"/>
        <v/>
      </c>
      <c r="BN391" s="31" t="str">
        <f t="shared" si="173"/>
        <v/>
      </c>
      <c r="BO391" s="31" t="e">
        <f t="shared" si="174"/>
        <v>#NUM!</v>
      </c>
      <c r="BP391" s="31" t="e">
        <f t="shared" si="175"/>
        <v>#NUM!</v>
      </c>
      <c r="BQ391" s="31" t="e">
        <f t="shared" si="176"/>
        <v>#NUM!</v>
      </c>
      <c r="BR391" s="31" t="e">
        <f t="shared" si="177"/>
        <v>#NUM!</v>
      </c>
      <c r="BS391" s="31" t="e">
        <f t="shared" si="178"/>
        <v>#NUM!</v>
      </c>
    </row>
    <row r="392" spans="1:71" ht="14.25" customHeight="1" x14ac:dyDescent="0.25">
      <c r="A392" s="8">
        <f>--((B392+Data_2018!B392)=2)</f>
        <v>1</v>
      </c>
      <c r="B392" s="8">
        <f t="shared" si="168"/>
        <v>1</v>
      </c>
      <c r="C392" t="s">
        <v>728</v>
      </c>
      <c r="D392">
        <v>1</v>
      </c>
      <c r="E392" t="s">
        <v>736</v>
      </c>
      <c r="F392" s="31">
        <f t="shared" si="169"/>
        <v>1</v>
      </c>
      <c r="G392" s="31">
        <v>0</v>
      </c>
      <c r="H392" s="31" t="s">
        <v>34</v>
      </c>
      <c r="I392" s="31">
        <v>-9.4</v>
      </c>
      <c r="J392" s="31">
        <v>-14</v>
      </c>
      <c r="K392" s="31">
        <v>0</v>
      </c>
      <c r="L392" s="31">
        <v>0</v>
      </c>
      <c r="M392" s="31">
        <v>0</v>
      </c>
      <c r="N392" s="31">
        <v>0</v>
      </c>
      <c r="O392" s="31">
        <v>71</v>
      </c>
      <c r="P392" s="31">
        <v>29</v>
      </c>
      <c r="Q392" s="31">
        <v>51</v>
      </c>
      <c r="R392" s="31">
        <v>49</v>
      </c>
      <c r="S392" s="31">
        <v>70</v>
      </c>
      <c r="T392" s="31">
        <v>30</v>
      </c>
      <c r="U392" s="31">
        <v>62</v>
      </c>
      <c r="V392" s="31">
        <v>38</v>
      </c>
      <c r="W392" t="s">
        <v>729</v>
      </c>
      <c r="Y392" t="s">
        <v>23</v>
      </c>
      <c r="Z392" t="s">
        <v>728</v>
      </c>
      <c r="AA392" t="b">
        <v>0</v>
      </c>
      <c r="AK392">
        <f t="shared" si="160"/>
        <v>-14</v>
      </c>
      <c r="AL392">
        <f t="shared" si="159"/>
        <v>-13.999608</v>
      </c>
      <c r="AM392">
        <f t="shared" si="161"/>
        <v>-31.099630000000001</v>
      </c>
      <c r="AN392" t="str">
        <f t="shared" si="162"/>
        <v>West Lindsey District Council</v>
      </c>
      <c r="AO392">
        <f t="shared" si="163"/>
        <v>-31.1</v>
      </c>
      <c r="AQ392">
        <f>SUM($AU$2:AU392)</f>
        <v>382</v>
      </c>
      <c r="AR392" t="str">
        <f t="shared" si="154"/>
        <v>West Lindsey District Council</v>
      </c>
      <c r="AS392">
        <f t="shared" si="155"/>
        <v>-31.1</v>
      </c>
      <c r="AT392">
        <f t="shared" si="156"/>
        <v>0</v>
      </c>
      <c r="AU392">
        <f t="shared" si="164"/>
        <v>1</v>
      </c>
      <c r="AX392" t="e">
        <f t="shared" si="165"/>
        <v>#N/A</v>
      </c>
      <c r="AY392" t="e">
        <f t="shared" si="166"/>
        <v>#N/A</v>
      </c>
      <c r="AZ392" t="e">
        <f t="shared" si="167"/>
        <v>#N/A</v>
      </c>
      <c r="BB392" t="str">
        <f t="shared" si="179"/>
        <v/>
      </c>
      <c r="BC392" t="str">
        <f t="shared" si="180"/>
        <v/>
      </c>
      <c r="BD392" s="31" t="str">
        <f>IFERROR(BC392-VLOOKUP(BB392,Data_2018!$C$2:$V$394,$AE$1+6,FALSE),"")</f>
        <v/>
      </c>
      <c r="BE392" s="43" t="str">
        <f t="shared" si="170"/>
        <v/>
      </c>
      <c r="BL392" s="31" t="str">
        <f t="shared" si="171"/>
        <v/>
      </c>
      <c r="BM392" s="31" t="str">
        <f t="shared" si="172"/>
        <v/>
      </c>
      <c r="BN392" s="31" t="str">
        <f t="shared" si="173"/>
        <v/>
      </c>
      <c r="BO392" s="31" t="e">
        <f t="shared" si="174"/>
        <v>#NUM!</v>
      </c>
      <c r="BP392" s="31" t="e">
        <f t="shared" si="175"/>
        <v>#NUM!</v>
      </c>
      <c r="BQ392" s="31" t="e">
        <f t="shared" si="176"/>
        <v>#NUM!</v>
      </c>
      <c r="BR392" s="31" t="e">
        <f t="shared" si="177"/>
        <v>#NUM!</v>
      </c>
      <c r="BS392" s="31" t="e">
        <f t="shared" si="178"/>
        <v>#NUM!</v>
      </c>
    </row>
    <row r="393" spans="1:71" ht="15" x14ac:dyDescent="0.25">
      <c r="A393" s="8">
        <f>--((B393+Data_2018!B393)=2)</f>
        <v>1</v>
      </c>
      <c r="B393" s="8">
        <f t="shared" si="168"/>
        <v>1</v>
      </c>
      <c r="C393" t="s">
        <v>470</v>
      </c>
      <c r="D393">
        <v>1</v>
      </c>
      <c r="E393" t="s">
        <v>741</v>
      </c>
      <c r="F393" s="31">
        <f t="shared" si="169"/>
        <v>1</v>
      </c>
      <c r="G393" s="31">
        <v>0</v>
      </c>
      <c r="H393" s="31" t="s">
        <v>34</v>
      </c>
      <c r="I393" s="31">
        <v>8</v>
      </c>
      <c r="J393" s="31">
        <v>5</v>
      </c>
      <c r="K393" s="31">
        <v>0</v>
      </c>
      <c r="L393" s="31">
        <v>0</v>
      </c>
      <c r="M393" s="31">
        <v>0</v>
      </c>
      <c r="N393" s="31">
        <v>0</v>
      </c>
      <c r="O393" s="31">
        <v>37.700000000000003</v>
      </c>
      <c r="P393" s="31">
        <v>62.3</v>
      </c>
      <c r="Q393" s="31">
        <v>23</v>
      </c>
      <c r="R393" s="31">
        <v>77</v>
      </c>
      <c r="S393" s="31">
        <v>38.6</v>
      </c>
      <c r="T393" s="31">
        <v>61.4</v>
      </c>
      <c r="U393" s="31">
        <v>37.1</v>
      </c>
      <c r="V393" s="31">
        <v>62.9</v>
      </c>
      <c r="Y393" t="s">
        <v>25</v>
      </c>
      <c r="Z393" t="s">
        <v>470</v>
      </c>
      <c r="AA393" t="b">
        <v>0</v>
      </c>
      <c r="AK393">
        <f t="shared" si="160"/>
        <v>5</v>
      </c>
      <c r="AL393">
        <f t="shared" si="159"/>
        <v>5.0003929999999999</v>
      </c>
      <c r="AM393">
        <f t="shared" si="161"/>
        <v>-36.399743999999998</v>
      </c>
      <c r="AN393" t="str">
        <f t="shared" si="162"/>
        <v>Pendle Borough Council</v>
      </c>
      <c r="AO393">
        <f t="shared" si="163"/>
        <v>-36.4</v>
      </c>
      <c r="AQ393">
        <f>SUM($AU$2:AU393)</f>
        <v>383</v>
      </c>
      <c r="AR393" t="str">
        <f>AN393</f>
        <v>Pendle Borough Council</v>
      </c>
      <c r="AS393">
        <f>IF(AR393=$AR$1,0,AO393)</f>
        <v>-36.4</v>
      </c>
      <c r="AT393">
        <f>IF(AR393=$AR$1,AO393,0)</f>
        <v>0</v>
      </c>
      <c r="AU393">
        <f t="shared" si="164"/>
        <v>1</v>
      </c>
      <c r="AX393" t="e">
        <f t="shared" si="165"/>
        <v>#N/A</v>
      </c>
      <c r="AY393" t="e">
        <f t="shared" si="166"/>
        <v>#N/A</v>
      </c>
      <c r="AZ393" t="e">
        <f t="shared" si="167"/>
        <v>#N/A</v>
      </c>
      <c r="BB393" t="str">
        <f t="shared" si="179"/>
        <v/>
      </c>
      <c r="BC393" t="str">
        <f t="shared" si="180"/>
        <v/>
      </c>
      <c r="BD393" s="31" t="str">
        <f>IFERROR(BC393-VLOOKUP(BB393,Data_2018!$C$2:$V$394,$AE$1+6,FALSE),"")</f>
        <v/>
      </c>
      <c r="BE393" s="43" t="str">
        <f t="shared" si="170"/>
        <v/>
      </c>
      <c r="BL393" s="31" t="str">
        <f t="shared" si="171"/>
        <v/>
      </c>
      <c r="BM393" s="31" t="str">
        <f t="shared" si="172"/>
        <v/>
      </c>
      <c r="BN393" s="31" t="str">
        <f t="shared" si="173"/>
        <v/>
      </c>
      <c r="BO393" s="31" t="e">
        <f t="shared" si="174"/>
        <v>#NUM!</v>
      </c>
      <c r="BP393" s="31" t="e">
        <f t="shared" si="175"/>
        <v>#NUM!</v>
      </c>
      <c r="BQ393" s="31" t="e">
        <f t="shared" si="176"/>
        <v>#NUM!</v>
      </c>
      <c r="BR393" s="31" t="e">
        <f t="shared" si="177"/>
        <v>#NUM!</v>
      </c>
      <c r="BS393" s="31" t="e">
        <f t="shared" si="178"/>
        <v>#NUM!</v>
      </c>
    </row>
    <row r="394" spans="1:71" ht="15" x14ac:dyDescent="0.25">
      <c r="A394" s="8">
        <f>--((B394+Data_2018!B394)=2)</f>
        <v>1</v>
      </c>
      <c r="B394" s="8">
        <f t="shared" si="168"/>
        <v>1</v>
      </c>
      <c r="C394" t="s">
        <v>479</v>
      </c>
      <c r="D394">
        <v>1</v>
      </c>
      <c r="E394" t="s">
        <v>738</v>
      </c>
      <c r="F394" s="31">
        <f t="shared" si="169"/>
        <v>1</v>
      </c>
      <c r="G394" s="31">
        <v>0</v>
      </c>
      <c r="H394" s="31" t="s">
        <v>34</v>
      </c>
      <c r="I394" s="31">
        <v>3.1</v>
      </c>
      <c r="J394" s="31">
        <v>0</v>
      </c>
      <c r="K394" s="31">
        <v>2.5</v>
      </c>
      <c r="L394" s="31">
        <v>10.9</v>
      </c>
      <c r="M394" s="31">
        <v>0.4</v>
      </c>
      <c r="N394" s="31">
        <v>0.5</v>
      </c>
      <c r="O394" s="31">
        <v>33.9</v>
      </c>
      <c r="P394" s="31">
        <v>66.099999999999994</v>
      </c>
      <c r="Q394" s="31">
        <v>44.4</v>
      </c>
      <c r="R394" s="31">
        <v>55.6</v>
      </c>
      <c r="S394" s="31">
        <v>40.6</v>
      </c>
      <c r="T394" s="31">
        <v>59.4</v>
      </c>
      <c r="U394" s="31">
        <v>41.6</v>
      </c>
      <c r="V394" s="31">
        <v>58.4</v>
      </c>
      <c r="Y394" t="s">
        <v>24</v>
      </c>
      <c r="Z394" t="s">
        <v>479</v>
      </c>
      <c r="AA394" t="b">
        <v>0</v>
      </c>
      <c r="AK394">
        <f t="shared" si="160"/>
        <v>0</v>
      </c>
      <c r="AL394">
        <f t="shared" si="159"/>
        <v>3.9399999999999998E-4</v>
      </c>
      <c r="AM394">
        <f t="shared" si="161"/>
        <v>-49.999651</v>
      </c>
      <c r="AN394" t="str">
        <f t="shared" si="162"/>
        <v>Three Rivers District Council</v>
      </c>
      <c r="AO394">
        <f t="shared" si="163"/>
        <v>-50</v>
      </c>
      <c r="AQ394">
        <f>SUM($AU$2:AU394)</f>
        <v>384</v>
      </c>
      <c r="AR394" t="str">
        <f>AN394</f>
        <v>Three Rivers District Council</v>
      </c>
      <c r="AS394">
        <f>IF(AR394=$AR$1,0,AO394)</f>
        <v>-50</v>
      </c>
      <c r="AT394">
        <f>IF(AR394=$AR$1,AO394,0)</f>
        <v>0</v>
      </c>
      <c r="AU394">
        <f t="shared" si="164"/>
        <v>1</v>
      </c>
      <c r="AX394" t="e">
        <f t="shared" si="165"/>
        <v>#N/A</v>
      </c>
      <c r="AY394" t="e">
        <f t="shared" si="166"/>
        <v>#N/A</v>
      </c>
      <c r="AZ394" t="e">
        <f t="shared" si="167"/>
        <v>#N/A</v>
      </c>
      <c r="BB394" t="str">
        <f t="shared" si="179"/>
        <v/>
      </c>
      <c r="BC394" t="str">
        <f t="shared" si="180"/>
        <v/>
      </c>
      <c r="BD394" s="31" t="str">
        <f>IFERROR(BC394-VLOOKUP(BB394,Data_2018!$C$2:$V$394,$AE$1+6,FALSE),"")</f>
        <v/>
      </c>
      <c r="BE394" s="43" t="str">
        <f t="shared" si="170"/>
        <v/>
      </c>
      <c r="BL394" s="31" t="str">
        <f t="shared" si="171"/>
        <v/>
      </c>
      <c r="BM394" s="31" t="str">
        <f t="shared" si="172"/>
        <v/>
      </c>
      <c r="BN394" s="31" t="str">
        <f t="shared" si="173"/>
        <v/>
      </c>
      <c r="BO394" s="31" t="e">
        <f t="shared" si="174"/>
        <v>#NUM!</v>
      </c>
      <c r="BP394" s="31" t="e">
        <f t="shared" si="175"/>
        <v>#NUM!</v>
      </c>
      <c r="BQ394" s="31" t="e">
        <f t="shared" si="176"/>
        <v>#NUM!</v>
      </c>
      <c r="BR394" s="31" t="e">
        <f t="shared" si="177"/>
        <v>#NUM!</v>
      </c>
      <c r="BS394" s="31" t="e">
        <f t="shared" si="178"/>
        <v>#NUM!</v>
      </c>
    </row>
    <row r="395" spans="1:71" ht="14.25" customHeight="1" x14ac:dyDescent="0.25">
      <c r="A395" s="31">
        <f>--((B395+Data_2018!B395)=2)</f>
        <v>0</v>
      </c>
      <c r="C395" s="7" t="s">
        <v>752</v>
      </c>
    </row>
    <row r="396" spans="1:71" ht="14.25" customHeight="1" x14ac:dyDescent="0.25">
      <c r="A396" s="31">
        <f>--((B396+Data_2018!B396)=2)</f>
        <v>0</v>
      </c>
      <c r="C396" s="7" t="s">
        <v>753</v>
      </c>
    </row>
    <row r="397" spans="1:71" ht="14.25" customHeight="1" x14ac:dyDescent="0.25">
      <c r="A397" s="31">
        <f>--((B397+Data_2018!B397)=2)</f>
        <v>0</v>
      </c>
      <c r="C397" s="7" t="s">
        <v>754</v>
      </c>
    </row>
    <row r="398" spans="1:71" ht="14.25" customHeight="1" x14ac:dyDescent="0.25">
      <c r="A398" s="31">
        <f>--((B398+Data_2018!B398)=2)</f>
        <v>0</v>
      </c>
      <c r="C398" s="7" t="s">
        <v>755</v>
      </c>
    </row>
    <row r="399" spans="1:71" ht="14.25" customHeight="1" x14ac:dyDescent="0.25">
      <c r="A399" s="31">
        <f>--((B399+Data_2018!B399)=2)</f>
        <v>0</v>
      </c>
      <c r="C399" s="7" t="s">
        <v>756</v>
      </c>
    </row>
    <row r="400" spans="1:71" ht="14.25" customHeight="1" x14ac:dyDescent="0.25">
      <c r="A400" s="31">
        <f>--((B400+Data_2018!B400)=2)</f>
        <v>0</v>
      </c>
      <c r="C400" s="7" t="s">
        <v>757</v>
      </c>
    </row>
    <row r="401" spans="1:3" ht="14.25" customHeight="1" x14ac:dyDescent="0.25">
      <c r="A401" s="31">
        <f>--((B401+Data_2018!B401)=2)</f>
        <v>0</v>
      </c>
      <c r="C401" s="7" t="s">
        <v>758</v>
      </c>
    </row>
    <row r="402" spans="1:3" ht="14.25" customHeight="1" x14ac:dyDescent="0.25">
      <c r="A402" s="31">
        <f>--((B402+Data_2018!B402)=2)</f>
        <v>0</v>
      </c>
      <c r="C402" s="7" t="s">
        <v>759</v>
      </c>
    </row>
    <row r="403" spans="1:3" ht="14.25" customHeight="1" x14ac:dyDescent="0.25">
      <c r="A403" s="31">
        <f>--((B403+Data_2018!B403)=2)</f>
        <v>0</v>
      </c>
      <c r="C403" s="7" t="s">
        <v>760</v>
      </c>
    </row>
    <row r="404" spans="1:3" ht="14.25" customHeight="1" x14ac:dyDescent="0.25">
      <c r="A404" s="31">
        <f>--((B404+Data_2018!B404)=2)</f>
        <v>0</v>
      </c>
      <c r="C404" s="7" t="s">
        <v>761</v>
      </c>
    </row>
    <row r="405" spans="1:3" ht="14.25" customHeight="1" x14ac:dyDescent="0.25">
      <c r="A405" s="31">
        <f>--((B405+Data_2018!B405)=2)</f>
        <v>0</v>
      </c>
      <c r="C405" s="7" t="s">
        <v>762</v>
      </c>
    </row>
    <row r="406" spans="1:3" ht="14.25" customHeight="1" x14ac:dyDescent="0.25">
      <c r="A406" s="31">
        <f>--((B406+Data_2018!B406)=2)</f>
        <v>0</v>
      </c>
      <c r="C406" s="7" t="s">
        <v>763</v>
      </c>
    </row>
    <row r="407" spans="1:3" ht="14.25" customHeight="1" x14ac:dyDescent="0.25">
      <c r="A407" s="31">
        <f>--((B407+Data_2018!B407)=2)</f>
        <v>0</v>
      </c>
      <c r="C407" s="7" t="s">
        <v>764</v>
      </c>
    </row>
    <row r="408" spans="1:3" ht="14.25" customHeight="1" x14ac:dyDescent="0.25">
      <c r="A408" s="31">
        <f>--((B408+Data_2018!B408)=2)</f>
        <v>0</v>
      </c>
      <c r="C408" s="7" t="s">
        <v>765</v>
      </c>
    </row>
    <row r="409" spans="1:3" ht="14.25" customHeight="1" x14ac:dyDescent="0.25">
      <c r="A409" s="31">
        <f>--((B409+Data_2018!B409)=2)</f>
        <v>0</v>
      </c>
      <c r="C409" s="7" t="s">
        <v>766</v>
      </c>
    </row>
    <row r="410" spans="1:3" ht="14.25" customHeight="1" x14ac:dyDescent="0.25">
      <c r="A410" s="31">
        <f>--((B410+Data_2018!B410)=2)</f>
        <v>0</v>
      </c>
      <c r="C410" s="7" t="s">
        <v>767</v>
      </c>
    </row>
    <row r="411" spans="1:3" ht="14.25" customHeight="1" x14ac:dyDescent="0.25">
      <c r="A411" s="31">
        <f>--((B411+Data_2018!B411)=2)</f>
        <v>0</v>
      </c>
      <c r="C411" s="7" t="s">
        <v>768</v>
      </c>
    </row>
    <row r="412" spans="1:3" ht="14.25" customHeight="1" x14ac:dyDescent="0.25">
      <c r="A412" s="31">
        <f>--((B412+Data_2018!B412)=2)</f>
        <v>0</v>
      </c>
      <c r="C412" s="7" t="s">
        <v>769</v>
      </c>
    </row>
    <row r="413" spans="1:3" ht="14.25" customHeight="1" x14ac:dyDescent="0.25">
      <c r="A413" s="31">
        <f>--((B413+Data_2018!B413)=2)</f>
        <v>0</v>
      </c>
      <c r="C413" s="7" t="s">
        <v>770</v>
      </c>
    </row>
    <row r="414" spans="1:3" ht="14.25" customHeight="1" x14ac:dyDescent="0.25">
      <c r="A414" s="31">
        <f>--((B414+Data_2018!B414)=2)</f>
        <v>0</v>
      </c>
      <c r="C414" s="7" t="s">
        <v>771</v>
      </c>
    </row>
    <row r="415" spans="1:3" ht="14.25" customHeight="1" x14ac:dyDescent="0.25">
      <c r="A415" s="31">
        <f>--((B415+Data_2018!B415)=2)</f>
        <v>0</v>
      </c>
      <c r="C415" s="7" t="s">
        <v>772</v>
      </c>
    </row>
    <row r="416" spans="1:3" ht="14.25" customHeight="1" x14ac:dyDescent="0.25">
      <c r="A416" s="31">
        <f>--((B416+Data_2018!B416)=2)</f>
        <v>0</v>
      </c>
      <c r="C416" s="7" t="s">
        <v>773</v>
      </c>
    </row>
    <row r="417" spans="1:3" ht="14.25" customHeight="1" x14ac:dyDescent="0.25">
      <c r="A417" s="31">
        <f>--((B417+Data_2018!B417)=2)</f>
        <v>0</v>
      </c>
      <c r="C417" s="7" t="s">
        <v>774</v>
      </c>
    </row>
    <row r="418" spans="1:3" ht="14.25" customHeight="1" x14ac:dyDescent="0.25">
      <c r="A418" s="31">
        <f>--((B418+Data_2018!B418)=2)</f>
        <v>0</v>
      </c>
      <c r="C418" s="7" t="s">
        <v>775</v>
      </c>
    </row>
    <row r="419" spans="1:3" ht="14.25" customHeight="1" x14ac:dyDescent="0.25">
      <c r="A419" s="31">
        <f>--((B419+Data_2018!B419)=2)</f>
        <v>0</v>
      </c>
      <c r="C419" s="7" t="s">
        <v>776</v>
      </c>
    </row>
    <row r="420" spans="1:3" ht="14.25" customHeight="1" x14ac:dyDescent="0.25">
      <c r="A420" s="31">
        <f>--((B420+Data_2018!B420)=2)</f>
        <v>0</v>
      </c>
      <c r="C420" s="7" t="s">
        <v>777</v>
      </c>
    </row>
    <row r="421" spans="1:3" ht="14.25" customHeight="1" x14ac:dyDescent="0.25">
      <c r="A421" s="31">
        <f>--((B421+Data_2018!B421)=2)</f>
        <v>0</v>
      </c>
      <c r="C421" s="7" t="s">
        <v>778</v>
      </c>
    </row>
    <row r="422" spans="1:3" ht="14.25" customHeight="1" x14ac:dyDescent="0.25">
      <c r="A422" s="31">
        <f>--((B422+Data_2018!B422)=2)</f>
        <v>0</v>
      </c>
      <c r="C422" s="7" t="s">
        <v>779</v>
      </c>
    </row>
  </sheetData>
  <autoFilter ref="A1:AA422"/>
  <sortState ref="E2:AC395">
    <sortCondition ref="E2:E395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57FB"/>
  </sheetPr>
  <dimension ref="A1:AA1148"/>
  <sheetViews>
    <sheetView workbookViewId="0">
      <selection activeCell="J376" sqref="J9:J376"/>
    </sheetView>
  </sheetViews>
  <sheetFormatPr defaultRowHeight="14.25" customHeight="1" x14ac:dyDescent="0.25"/>
  <cols>
    <col min="1" max="1" width="22.7109375" style="31" customWidth="1"/>
    <col min="2" max="2" width="9.140625" style="31"/>
    <col min="3" max="3" width="49.7109375" style="31" customWidth="1"/>
    <col min="4" max="16384" width="9.140625" style="31"/>
  </cols>
  <sheetData>
    <row r="1" spans="1:27" ht="15" x14ac:dyDescent="0.25">
      <c r="A1" s="7" t="s">
        <v>752</v>
      </c>
      <c r="B1" s="31" t="s">
        <v>828</v>
      </c>
      <c r="C1" s="39" t="s">
        <v>0</v>
      </c>
      <c r="D1" s="39"/>
      <c r="E1" s="39"/>
      <c r="F1" s="39"/>
      <c r="G1" s="39" t="s">
        <v>1</v>
      </c>
      <c r="H1" s="39" t="s">
        <v>2</v>
      </c>
      <c r="I1" s="39" t="s">
        <v>781</v>
      </c>
      <c r="J1" s="39" t="s">
        <v>782</v>
      </c>
      <c r="K1" s="39" t="s">
        <v>783</v>
      </c>
      <c r="L1" s="39" t="s">
        <v>784</v>
      </c>
      <c r="M1" s="39" t="s">
        <v>785</v>
      </c>
      <c r="N1" s="39" t="s">
        <v>786</v>
      </c>
      <c r="O1" s="39" t="s">
        <v>787</v>
      </c>
      <c r="P1" s="39" t="s">
        <v>788</v>
      </c>
      <c r="Q1" s="39" t="s">
        <v>789</v>
      </c>
      <c r="R1" s="39" t="s">
        <v>790</v>
      </c>
      <c r="S1" s="39" t="s">
        <v>791</v>
      </c>
      <c r="T1" s="39" t="s">
        <v>792</v>
      </c>
      <c r="U1" s="39" t="s">
        <v>796</v>
      </c>
      <c r="V1" s="39" t="s">
        <v>793</v>
      </c>
      <c r="W1" s="31" t="s">
        <v>17</v>
      </c>
      <c r="X1" s="31" t="s">
        <v>18</v>
      </c>
      <c r="Y1" s="31" t="s">
        <v>19</v>
      </c>
      <c r="Z1" s="31" t="s">
        <v>20</v>
      </c>
      <c r="AA1" s="31" t="s">
        <v>21</v>
      </c>
    </row>
    <row r="2" spans="1:27" ht="15" x14ac:dyDescent="0.25">
      <c r="A2" s="7" t="s">
        <v>753</v>
      </c>
      <c r="B2" s="8">
        <v>1</v>
      </c>
      <c r="C2" s="39" t="s">
        <v>27</v>
      </c>
      <c r="D2" s="39">
        <v>1</v>
      </c>
      <c r="E2" s="39" t="s">
        <v>736</v>
      </c>
      <c r="F2" s="39">
        <v>1</v>
      </c>
      <c r="G2" s="39" t="s">
        <v>28</v>
      </c>
      <c r="H2" s="39">
        <v>1</v>
      </c>
      <c r="I2" s="39">
        <v>-3.5</v>
      </c>
      <c r="J2" s="39">
        <v>-50.3</v>
      </c>
      <c r="K2" s="39">
        <v>0</v>
      </c>
      <c r="L2" s="39">
        <v>0</v>
      </c>
      <c r="M2" s="39">
        <v>0</v>
      </c>
      <c r="N2" s="39">
        <v>0</v>
      </c>
      <c r="O2" s="39">
        <v>39</v>
      </c>
      <c r="P2" s="39">
        <v>61</v>
      </c>
      <c r="Q2" s="39">
        <v>64</v>
      </c>
      <c r="R2" s="39">
        <v>36</v>
      </c>
      <c r="S2" s="39">
        <v>60</v>
      </c>
      <c r="T2" s="39">
        <v>40</v>
      </c>
      <c r="U2" s="39">
        <v>56</v>
      </c>
      <c r="V2" s="39">
        <v>44</v>
      </c>
      <c r="Y2" s="31" t="s">
        <v>22</v>
      </c>
      <c r="Z2" s="31" t="s">
        <v>27</v>
      </c>
      <c r="AA2" s="31" t="b">
        <v>0</v>
      </c>
    </row>
    <row r="3" spans="1:27" ht="15" x14ac:dyDescent="0.25">
      <c r="A3" s="7" t="s">
        <v>754</v>
      </c>
      <c r="B3" s="8">
        <v>1</v>
      </c>
      <c r="C3" s="39" t="s">
        <v>32</v>
      </c>
      <c r="D3" s="39">
        <v>1</v>
      </c>
      <c r="E3" s="39" t="s">
        <v>736</v>
      </c>
      <c r="F3" s="39">
        <v>1</v>
      </c>
      <c r="G3" s="39"/>
      <c r="H3" s="39">
        <v>1</v>
      </c>
      <c r="I3" s="39">
        <v>19</v>
      </c>
      <c r="J3" s="39">
        <v>25</v>
      </c>
      <c r="K3" s="39">
        <v>0</v>
      </c>
      <c r="L3" s="39">
        <v>0</v>
      </c>
      <c r="M3" s="39">
        <v>0</v>
      </c>
      <c r="N3" s="39">
        <v>0</v>
      </c>
      <c r="O3" s="39">
        <v>26</v>
      </c>
      <c r="P3" s="39">
        <v>74</v>
      </c>
      <c r="Q3" s="39">
        <v>24</v>
      </c>
      <c r="R3" s="39">
        <v>76</v>
      </c>
      <c r="S3" s="39">
        <v>32</v>
      </c>
      <c r="T3" s="39">
        <v>68</v>
      </c>
      <c r="U3" s="39">
        <v>56</v>
      </c>
      <c r="V3" s="39">
        <v>44</v>
      </c>
      <c r="Y3" s="31" t="s">
        <v>23</v>
      </c>
      <c r="Z3" s="31" t="s">
        <v>32</v>
      </c>
      <c r="AA3" s="31" t="b">
        <v>0</v>
      </c>
    </row>
    <row r="4" spans="1:27" ht="15" x14ac:dyDescent="0.25">
      <c r="A4" s="7" t="s">
        <v>755</v>
      </c>
      <c r="B4" s="8">
        <v>1</v>
      </c>
      <c r="C4" s="39" t="s">
        <v>33</v>
      </c>
      <c r="D4" s="39">
        <v>1</v>
      </c>
      <c r="E4" s="39" t="s">
        <v>736</v>
      </c>
      <c r="F4" s="39">
        <v>1</v>
      </c>
      <c r="G4" s="39"/>
      <c r="H4" s="39" t="s">
        <v>34</v>
      </c>
      <c r="I4" s="39">
        <v>5.4</v>
      </c>
      <c r="J4" s="39">
        <v>-15.6</v>
      </c>
      <c r="K4" s="39">
        <v>0</v>
      </c>
      <c r="L4" s="39">
        <v>0</v>
      </c>
      <c r="M4" s="39">
        <v>0</v>
      </c>
      <c r="N4" s="39">
        <v>0</v>
      </c>
      <c r="O4" s="39">
        <v>20.3</v>
      </c>
      <c r="P4" s="39">
        <v>79.7</v>
      </c>
      <c r="Q4" s="39">
        <v>73.400000000000006</v>
      </c>
      <c r="R4" s="39">
        <v>26.6</v>
      </c>
      <c r="S4" s="39">
        <v>37.5</v>
      </c>
      <c r="T4" s="39">
        <v>62.5</v>
      </c>
      <c r="U4" s="39">
        <v>61.5</v>
      </c>
      <c r="V4" s="39">
        <v>38.5</v>
      </c>
      <c r="W4" s="31" t="s">
        <v>35</v>
      </c>
      <c r="Y4" s="31" t="s">
        <v>23</v>
      </c>
      <c r="Z4" s="31" t="s">
        <v>33</v>
      </c>
      <c r="AA4" s="31" t="b">
        <v>0</v>
      </c>
    </row>
    <row r="5" spans="1:27" ht="15" x14ac:dyDescent="0.25">
      <c r="A5" s="7" t="s">
        <v>756</v>
      </c>
      <c r="B5" s="8">
        <v>1</v>
      </c>
      <c r="C5" s="39" t="s">
        <v>36</v>
      </c>
      <c r="D5" s="39">
        <v>1</v>
      </c>
      <c r="E5" s="39" t="s">
        <v>736</v>
      </c>
      <c r="F5" s="39">
        <v>1</v>
      </c>
      <c r="G5" s="39"/>
      <c r="H5" s="39" t="s">
        <v>34</v>
      </c>
      <c r="I5" s="39">
        <v>31.7</v>
      </c>
      <c r="J5" s="39">
        <v>8.5</v>
      </c>
      <c r="K5" s="39">
        <v>0</v>
      </c>
      <c r="L5" s="39">
        <v>0</v>
      </c>
      <c r="M5" s="39">
        <v>0</v>
      </c>
      <c r="N5" s="39">
        <v>0</v>
      </c>
      <c r="O5" s="39">
        <v>37</v>
      </c>
      <c r="P5" s="39">
        <v>63</v>
      </c>
      <c r="Q5" s="39">
        <v>31</v>
      </c>
      <c r="R5" s="39">
        <v>69</v>
      </c>
      <c r="S5" s="39">
        <v>27</v>
      </c>
      <c r="T5" s="39">
        <v>73</v>
      </c>
      <c r="U5" s="39">
        <v>59</v>
      </c>
      <c r="V5" s="39">
        <v>41</v>
      </c>
      <c r="W5" s="31" t="s">
        <v>37</v>
      </c>
      <c r="Y5" s="31" t="s">
        <v>23</v>
      </c>
      <c r="Z5" s="31" t="s">
        <v>36</v>
      </c>
      <c r="AA5" s="31" t="b">
        <v>0</v>
      </c>
    </row>
    <row r="6" spans="1:27" ht="15" x14ac:dyDescent="0.25">
      <c r="A6" s="7" t="s">
        <v>757</v>
      </c>
      <c r="B6" s="8">
        <v>1</v>
      </c>
      <c r="C6" s="39" t="s">
        <v>38</v>
      </c>
      <c r="D6" s="39">
        <v>1</v>
      </c>
      <c r="E6" s="39" t="s">
        <v>736</v>
      </c>
      <c r="F6" s="39">
        <v>1</v>
      </c>
      <c r="G6" s="39"/>
      <c r="H6" s="39" t="s">
        <v>34</v>
      </c>
      <c r="I6" s="39">
        <v>1.7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54</v>
      </c>
      <c r="P6" s="39">
        <v>46</v>
      </c>
      <c r="Q6" s="39">
        <v>61</v>
      </c>
      <c r="R6" s="39">
        <v>39</v>
      </c>
      <c r="S6" s="39">
        <v>58</v>
      </c>
      <c r="T6" s="39">
        <v>42</v>
      </c>
      <c r="U6" s="39">
        <v>60</v>
      </c>
      <c r="V6" s="39">
        <v>40</v>
      </c>
      <c r="W6" s="31" t="s">
        <v>39</v>
      </c>
      <c r="Y6" s="31" t="s">
        <v>22</v>
      </c>
      <c r="Z6" s="31" t="s">
        <v>38</v>
      </c>
      <c r="AA6" s="31" t="b">
        <v>0</v>
      </c>
    </row>
    <row r="7" spans="1:27" ht="15" x14ac:dyDescent="0.25">
      <c r="A7" s="7" t="s">
        <v>758</v>
      </c>
      <c r="B7" s="8">
        <v>1</v>
      </c>
      <c r="C7" s="39" t="s">
        <v>40</v>
      </c>
      <c r="D7" s="39">
        <v>1</v>
      </c>
      <c r="E7" s="39" t="s">
        <v>736</v>
      </c>
      <c r="F7" s="39">
        <v>1</v>
      </c>
      <c r="G7" s="39"/>
      <c r="H7" s="39" t="s">
        <v>34</v>
      </c>
      <c r="I7" s="39">
        <v>16.2</v>
      </c>
      <c r="J7" s="39">
        <v>23.6</v>
      </c>
      <c r="K7" s="39">
        <v>-706.5</v>
      </c>
      <c r="L7" s="39">
        <v>-1150</v>
      </c>
      <c r="M7" s="39">
        <v>10.8</v>
      </c>
      <c r="N7" s="39">
        <v>1.1000000000000001</v>
      </c>
      <c r="O7" s="39">
        <v>41.5</v>
      </c>
      <c r="P7" s="39">
        <v>58.5</v>
      </c>
      <c r="Q7" s="39">
        <v>30</v>
      </c>
      <c r="R7" s="39">
        <v>70</v>
      </c>
      <c r="S7" s="39">
        <v>35</v>
      </c>
      <c r="T7" s="39">
        <v>65</v>
      </c>
      <c r="U7" s="39">
        <v>60.5</v>
      </c>
      <c r="V7" s="39">
        <v>39.5</v>
      </c>
      <c r="W7" s="31" t="s">
        <v>41</v>
      </c>
      <c r="Y7" s="31" t="s">
        <v>23</v>
      </c>
      <c r="Z7" s="31" t="s">
        <v>40</v>
      </c>
      <c r="AA7" s="31" t="b">
        <v>0</v>
      </c>
    </row>
    <row r="8" spans="1:27" ht="15" x14ac:dyDescent="0.25">
      <c r="A8" s="7" t="s">
        <v>759</v>
      </c>
      <c r="B8" s="8">
        <v>1</v>
      </c>
      <c r="C8" s="39" t="s">
        <v>42</v>
      </c>
      <c r="D8" s="39">
        <v>1</v>
      </c>
      <c r="E8" s="39" t="s">
        <v>739</v>
      </c>
      <c r="F8" s="39">
        <v>1</v>
      </c>
      <c r="G8" s="39"/>
      <c r="H8" s="39" t="s">
        <v>43</v>
      </c>
      <c r="I8" s="39">
        <v>12.6</v>
      </c>
      <c r="J8" s="39">
        <v>20.399999999999999</v>
      </c>
      <c r="K8" s="39">
        <v>34.1</v>
      </c>
      <c r="L8" s="39">
        <v>0</v>
      </c>
      <c r="M8" s="39">
        <v>0.7</v>
      </c>
      <c r="N8" s="39">
        <v>0.6</v>
      </c>
      <c r="O8" s="39">
        <v>38.299999999999997</v>
      </c>
      <c r="P8" s="39">
        <v>61.7</v>
      </c>
      <c r="Q8" s="39">
        <v>47.1</v>
      </c>
      <c r="R8" s="39">
        <v>52.9</v>
      </c>
      <c r="S8" s="39">
        <v>61.1</v>
      </c>
      <c r="T8" s="39">
        <v>38.9</v>
      </c>
      <c r="U8" s="39">
        <v>73.599999999999994</v>
      </c>
      <c r="V8" s="39">
        <v>26.4</v>
      </c>
      <c r="W8" s="31" t="s">
        <v>44</v>
      </c>
      <c r="Y8" s="31" t="s">
        <v>24</v>
      </c>
      <c r="Z8" s="31" t="s">
        <v>42</v>
      </c>
      <c r="AA8" s="31" t="b">
        <v>0</v>
      </c>
    </row>
    <row r="9" spans="1:27" ht="15" x14ac:dyDescent="0.25">
      <c r="A9" s="7" t="s">
        <v>760</v>
      </c>
      <c r="B9" s="8">
        <v>1</v>
      </c>
      <c r="C9" s="39" t="s">
        <v>45</v>
      </c>
      <c r="D9" s="39">
        <v>1</v>
      </c>
      <c r="E9" s="39" t="s">
        <v>740</v>
      </c>
      <c r="F9" s="39">
        <v>1</v>
      </c>
      <c r="G9" s="39"/>
      <c r="H9" s="39" t="s">
        <v>46</v>
      </c>
      <c r="I9" s="39">
        <v>3.9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76.599999999999994</v>
      </c>
      <c r="P9" s="39">
        <v>23.4</v>
      </c>
      <c r="Q9" s="39">
        <v>94.4</v>
      </c>
      <c r="R9" s="39">
        <v>5.6</v>
      </c>
      <c r="S9" s="39">
        <v>91.2</v>
      </c>
      <c r="T9" s="39">
        <v>8.8000000000000007</v>
      </c>
      <c r="U9" s="39">
        <v>85.5</v>
      </c>
      <c r="V9" s="39">
        <v>14.5</v>
      </c>
      <c r="W9" s="31" t="s">
        <v>47</v>
      </c>
      <c r="Y9" s="31" t="s">
        <v>22</v>
      </c>
      <c r="Z9" s="31" t="s">
        <v>45</v>
      </c>
      <c r="AA9" s="31" t="b">
        <v>0</v>
      </c>
    </row>
    <row r="10" spans="1:27" ht="15" x14ac:dyDescent="0.25">
      <c r="A10" s="7" t="s">
        <v>761</v>
      </c>
      <c r="B10" s="8">
        <v>1</v>
      </c>
      <c r="C10" s="39" t="s">
        <v>48</v>
      </c>
      <c r="D10" s="39">
        <v>1</v>
      </c>
      <c r="E10" s="39" t="s">
        <v>736</v>
      </c>
      <c r="F10" s="39">
        <v>1</v>
      </c>
      <c r="G10" s="39"/>
      <c r="H10" s="39" t="s">
        <v>34</v>
      </c>
      <c r="I10" s="39">
        <v>-6.8</v>
      </c>
      <c r="J10" s="39">
        <v>-23.5</v>
      </c>
      <c r="K10" s="39">
        <v>0</v>
      </c>
      <c r="L10" s="39">
        <v>0</v>
      </c>
      <c r="M10" s="39">
        <v>0</v>
      </c>
      <c r="N10" s="39">
        <v>0</v>
      </c>
      <c r="O10" s="39">
        <v>67.900000000000006</v>
      </c>
      <c r="P10" s="39">
        <v>32.1</v>
      </c>
      <c r="Q10" s="39">
        <v>48.2</v>
      </c>
      <c r="R10" s="39">
        <v>51.8</v>
      </c>
      <c r="S10" s="39">
        <v>28.2</v>
      </c>
      <c r="T10" s="39">
        <v>71.8</v>
      </c>
      <c r="U10" s="39">
        <v>48.2</v>
      </c>
      <c r="V10" s="39">
        <v>51.8</v>
      </c>
      <c r="W10" s="31" t="s">
        <v>49</v>
      </c>
      <c r="Y10" s="31" t="s">
        <v>23</v>
      </c>
      <c r="Z10" s="31" t="s">
        <v>48</v>
      </c>
      <c r="AA10" s="31" t="b">
        <v>0</v>
      </c>
    </row>
    <row r="11" spans="1:27" ht="15" x14ac:dyDescent="0.25">
      <c r="A11" s="7" t="s">
        <v>762</v>
      </c>
      <c r="B11" s="8">
        <v>1</v>
      </c>
      <c r="C11" s="39" t="s">
        <v>50</v>
      </c>
      <c r="D11" s="39">
        <v>1</v>
      </c>
      <c r="E11" s="39" t="s">
        <v>736</v>
      </c>
      <c r="F11" s="39">
        <v>1</v>
      </c>
      <c r="G11" s="39"/>
      <c r="H11" s="39">
        <v>1</v>
      </c>
      <c r="I11" s="39">
        <v>22.8</v>
      </c>
      <c r="J11" s="39">
        <v>28.3</v>
      </c>
      <c r="K11" s="39">
        <v>0</v>
      </c>
      <c r="L11" s="39">
        <v>0</v>
      </c>
      <c r="M11" s="39">
        <v>0</v>
      </c>
      <c r="N11" s="39">
        <v>0</v>
      </c>
      <c r="O11" s="39">
        <v>20</v>
      </c>
      <c r="P11" s="39">
        <v>80</v>
      </c>
      <c r="Q11" s="39">
        <v>22.2</v>
      </c>
      <c r="R11" s="39">
        <v>77.8</v>
      </c>
      <c r="S11" s="39">
        <v>34.5</v>
      </c>
      <c r="T11" s="39">
        <v>65.5</v>
      </c>
      <c r="U11" s="39">
        <v>58.2</v>
      </c>
      <c r="V11" s="39">
        <v>41.8</v>
      </c>
      <c r="W11" s="31" t="s">
        <v>51</v>
      </c>
      <c r="Y11" s="31" t="s">
        <v>29</v>
      </c>
      <c r="Z11" s="31" t="s">
        <v>50</v>
      </c>
      <c r="AA11" s="31" t="b">
        <v>0</v>
      </c>
    </row>
    <row r="12" spans="1:27" ht="15" x14ac:dyDescent="0.25">
      <c r="A12" s="7" t="s">
        <v>763</v>
      </c>
      <c r="B12" s="8">
        <v>1</v>
      </c>
      <c r="C12" s="39" t="s">
        <v>52</v>
      </c>
      <c r="D12" s="39">
        <v>1</v>
      </c>
      <c r="E12" s="39" t="s">
        <v>798</v>
      </c>
      <c r="F12" s="39">
        <v>1</v>
      </c>
      <c r="G12" s="39"/>
      <c r="H12" s="39" t="s">
        <v>34</v>
      </c>
      <c r="I12" s="39">
        <v>-5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41.5</v>
      </c>
      <c r="P12" s="39">
        <v>58.5</v>
      </c>
      <c r="Q12" s="39">
        <v>38.5</v>
      </c>
      <c r="R12" s="39">
        <v>61.5</v>
      </c>
      <c r="S12" s="39">
        <v>50</v>
      </c>
      <c r="T12" s="39">
        <v>50</v>
      </c>
      <c r="U12" s="39">
        <v>60</v>
      </c>
      <c r="V12" s="39">
        <v>40</v>
      </c>
      <c r="Y12" s="31" t="s">
        <v>25</v>
      </c>
      <c r="Z12" s="31" t="s">
        <v>52</v>
      </c>
      <c r="AA12" s="31" t="b">
        <v>0</v>
      </c>
    </row>
    <row r="13" spans="1:27" ht="15" x14ac:dyDescent="0.25">
      <c r="A13" s="7" t="s">
        <v>764</v>
      </c>
      <c r="B13" s="8">
        <v>1</v>
      </c>
      <c r="C13" s="39" t="s">
        <v>53</v>
      </c>
      <c r="D13" s="39">
        <v>1</v>
      </c>
      <c r="E13" s="39" t="s">
        <v>737</v>
      </c>
      <c r="F13" s="39">
        <v>1</v>
      </c>
      <c r="G13" s="39"/>
      <c r="H13" s="39" t="s">
        <v>34</v>
      </c>
      <c r="I13" s="39">
        <v>8.1</v>
      </c>
      <c r="J13" s="39">
        <v>12.4</v>
      </c>
      <c r="K13" s="39">
        <v>-74.7</v>
      </c>
      <c r="L13" s="39">
        <v>0</v>
      </c>
      <c r="M13" s="39">
        <v>1.2</v>
      </c>
      <c r="N13" s="39">
        <v>1.3</v>
      </c>
      <c r="O13" s="39">
        <v>25.7</v>
      </c>
      <c r="P13" s="39">
        <v>74.3</v>
      </c>
      <c r="Q13" s="39">
        <v>31.3</v>
      </c>
      <c r="R13" s="39">
        <v>68.7</v>
      </c>
      <c r="S13" s="39">
        <v>33.5</v>
      </c>
      <c r="T13" s="39">
        <v>66.5</v>
      </c>
      <c r="U13" s="39">
        <v>36.200000000000003</v>
      </c>
      <c r="V13" s="39">
        <v>63.8</v>
      </c>
      <c r="W13" s="31" t="s">
        <v>54</v>
      </c>
      <c r="Y13" s="31" t="s">
        <v>25</v>
      </c>
      <c r="Z13" s="31" t="s">
        <v>53</v>
      </c>
      <c r="AA13" s="31" t="b">
        <v>0</v>
      </c>
    </row>
    <row r="14" spans="1:27" ht="15" x14ac:dyDescent="0.25">
      <c r="A14" s="7" t="s">
        <v>765</v>
      </c>
      <c r="B14" s="8">
        <v>1</v>
      </c>
      <c r="C14" s="39" t="s">
        <v>55</v>
      </c>
      <c r="D14" s="39">
        <v>1</v>
      </c>
      <c r="E14" s="39" t="s">
        <v>736</v>
      </c>
      <c r="F14" s="39">
        <v>1</v>
      </c>
      <c r="G14" s="39"/>
      <c r="H14" s="39" t="s">
        <v>34</v>
      </c>
      <c r="I14" s="39">
        <v>12.1</v>
      </c>
      <c r="J14" s="39">
        <v>8.8000000000000007</v>
      </c>
      <c r="K14" s="39">
        <v>0</v>
      </c>
      <c r="L14" s="39">
        <v>0</v>
      </c>
      <c r="M14" s="39">
        <v>0</v>
      </c>
      <c r="N14" s="39">
        <v>0</v>
      </c>
      <c r="O14" s="39">
        <v>40.9</v>
      </c>
      <c r="P14" s="39">
        <v>59.1</v>
      </c>
      <c r="Q14" s="39">
        <v>24.2</v>
      </c>
      <c r="R14" s="39">
        <v>75.8</v>
      </c>
      <c r="S14" s="39">
        <v>31.8</v>
      </c>
      <c r="T14" s="39">
        <v>68.2</v>
      </c>
      <c r="U14" s="39">
        <v>53</v>
      </c>
      <c r="V14" s="39">
        <v>47</v>
      </c>
      <c r="W14" s="31" t="s">
        <v>56</v>
      </c>
      <c r="Y14" s="31" t="s">
        <v>23</v>
      </c>
      <c r="Z14" s="31" t="s">
        <v>55</v>
      </c>
      <c r="AA14" s="31" t="b">
        <v>0</v>
      </c>
    </row>
    <row r="15" spans="1:27" ht="15" x14ac:dyDescent="0.25">
      <c r="A15" s="7" t="s">
        <v>766</v>
      </c>
      <c r="B15" s="8">
        <v>1</v>
      </c>
      <c r="C15" s="39" t="s">
        <v>57</v>
      </c>
      <c r="D15" s="39">
        <v>1</v>
      </c>
      <c r="E15" s="39" t="s">
        <v>736</v>
      </c>
      <c r="F15" s="39">
        <v>1</v>
      </c>
      <c r="G15" s="39"/>
      <c r="H15" s="39" t="s">
        <v>34</v>
      </c>
      <c r="I15" s="39">
        <v>2.9</v>
      </c>
      <c r="J15" s="39">
        <v>-6.5</v>
      </c>
      <c r="K15" s="39">
        <v>51.3</v>
      </c>
      <c r="L15" s="39">
        <v>69.5</v>
      </c>
      <c r="M15" s="39">
        <v>8</v>
      </c>
      <c r="N15" s="39">
        <v>9</v>
      </c>
      <c r="O15" s="39">
        <v>53.2</v>
      </c>
      <c r="P15" s="39">
        <v>46.8</v>
      </c>
      <c r="Q15" s="39">
        <v>41.2</v>
      </c>
      <c r="R15" s="39">
        <v>58.8</v>
      </c>
      <c r="S15" s="39">
        <v>37.299999999999997</v>
      </c>
      <c r="T15" s="39">
        <v>62.7</v>
      </c>
      <c r="U15" s="39">
        <v>44.8</v>
      </c>
      <c r="V15" s="39">
        <v>55.2</v>
      </c>
      <c r="W15" s="31" t="s">
        <v>58</v>
      </c>
      <c r="Y15" s="31" t="s">
        <v>22</v>
      </c>
      <c r="Z15" s="31" t="s">
        <v>57</v>
      </c>
      <c r="AA15" s="31" t="b">
        <v>0</v>
      </c>
    </row>
    <row r="16" spans="1:27" ht="15" x14ac:dyDescent="0.25">
      <c r="A16" s="7" t="s">
        <v>767</v>
      </c>
      <c r="B16" s="8">
        <v>1</v>
      </c>
      <c r="C16" s="39" t="s">
        <v>59</v>
      </c>
      <c r="D16" s="39">
        <v>1</v>
      </c>
      <c r="E16" s="39" t="s">
        <v>736</v>
      </c>
      <c r="F16" s="39">
        <v>1</v>
      </c>
      <c r="G16" s="39"/>
      <c r="H16" s="39" t="s">
        <v>34</v>
      </c>
      <c r="I16" s="39">
        <v>-2.2000000000000002</v>
      </c>
      <c r="J16" s="39">
        <v>-8</v>
      </c>
      <c r="K16" s="39">
        <v>0</v>
      </c>
      <c r="L16" s="39">
        <v>0</v>
      </c>
      <c r="M16" s="39">
        <v>0</v>
      </c>
      <c r="N16" s="39">
        <v>0</v>
      </c>
      <c r="O16" s="39">
        <v>75</v>
      </c>
      <c r="P16" s="39">
        <v>25</v>
      </c>
      <c r="Q16" s="39">
        <v>38</v>
      </c>
      <c r="R16" s="39">
        <v>62</v>
      </c>
      <c r="S16" s="39">
        <v>44</v>
      </c>
      <c r="T16" s="39">
        <v>56</v>
      </c>
      <c r="U16" s="39">
        <v>54</v>
      </c>
      <c r="V16" s="39">
        <v>46</v>
      </c>
      <c r="W16" s="31" t="s">
        <v>60</v>
      </c>
      <c r="Y16" s="31" t="s">
        <v>22</v>
      </c>
      <c r="Z16" s="31" t="s">
        <v>59</v>
      </c>
      <c r="AA16" s="31" t="b">
        <v>0</v>
      </c>
    </row>
    <row r="17" spans="1:27" ht="15" x14ac:dyDescent="0.25">
      <c r="A17" s="7" t="s">
        <v>768</v>
      </c>
      <c r="B17" s="8">
        <v>1</v>
      </c>
      <c r="C17" s="39" t="s">
        <v>61</v>
      </c>
      <c r="D17" s="39">
        <v>1</v>
      </c>
      <c r="E17" s="39" t="s">
        <v>736</v>
      </c>
      <c r="F17" s="39">
        <v>1</v>
      </c>
      <c r="G17" s="39"/>
      <c r="H17" s="39" t="s">
        <v>34</v>
      </c>
      <c r="I17" s="39">
        <v>-1</v>
      </c>
      <c r="J17" s="39">
        <v>-4.4000000000000004</v>
      </c>
      <c r="K17" s="39">
        <v>0</v>
      </c>
      <c r="L17" s="39">
        <v>0</v>
      </c>
      <c r="M17" s="39">
        <v>0</v>
      </c>
      <c r="N17" s="39">
        <v>0</v>
      </c>
      <c r="O17" s="39">
        <v>60.2</v>
      </c>
      <c r="P17" s="39">
        <v>39.799999999999997</v>
      </c>
      <c r="Q17" s="39">
        <v>55.6</v>
      </c>
      <c r="R17" s="39">
        <v>44.4</v>
      </c>
      <c r="S17" s="39">
        <v>50.5</v>
      </c>
      <c r="T17" s="39">
        <v>49.5</v>
      </c>
      <c r="U17" s="39">
        <v>50</v>
      </c>
      <c r="V17" s="39">
        <v>50</v>
      </c>
      <c r="W17" s="31" t="s">
        <v>62</v>
      </c>
      <c r="Y17" s="31" t="s">
        <v>23</v>
      </c>
      <c r="Z17" s="31" t="s">
        <v>61</v>
      </c>
      <c r="AA17" s="31" t="b">
        <v>0</v>
      </c>
    </row>
    <row r="18" spans="1:27" ht="15" x14ac:dyDescent="0.25">
      <c r="A18" s="7" t="s">
        <v>769</v>
      </c>
      <c r="B18" s="8">
        <v>1</v>
      </c>
      <c r="C18" s="39" t="s">
        <v>63</v>
      </c>
      <c r="D18" s="39">
        <v>1</v>
      </c>
      <c r="E18" s="39" t="s">
        <v>738</v>
      </c>
      <c r="F18" s="39">
        <v>1</v>
      </c>
      <c r="G18" s="39"/>
      <c r="H18" s="39" t="s">
        <v>34</v>
      </c>
      <c r="I18" s="39">
        <v>8.4</v>
      </c>
      <c r="J18" s="39">
        <v>-0.6</v>
      </c>
      <c r="K18" s="39">
        <v>-1.4</v>
      </c>
      <c r="L18" s="39">
        <v>17.2</v>
      </c>
      <c r="M18" s="39">
        <v>2.9</v>
      </c>
      <c r="N18" s="39">
        <v>3.5</v>
      </c>
      <c r="O18" s="39">
        <v>37.6</v>
      </c>
      <c r="P18" s="39">
        <v>62.4</v>
      </c>
      <c r="Q18" s="39">
        <v>37.5</v>
      </c>
      <c r="R18" s="39">
        <v>62.5</v>
      </c>
      <c r="S18" s="39">
        <v>32.1</v>
      </c>
      <c r="T18" s="39">
        <v>67.900000000000006</v>
      </c>
      <c r="U18" s="39">
        <v>43.2</v>
      </c>
      <c r="V18" s="39">
        <v>56.8</v>
      </c>
      <c r="W18" s="31" t="s">
        <v>64</v>
      </c>
      <c r="Y18" s="31" t="s">
        <v>25</v>
      </c>
      <c r="Z18" s="31" t="s">
        <v>63</v>
      </c>
      <c r="AA18" s="31" t="b">
        <v>0</v>
      </c>
    </row>
    <row r="19" spans="1:27" ht="15" x14ac:dyDescent="0.25">
      <c r="A19" s="7" t="s">
        <v>770</v>
      </c>
      <c r="B19" s="8">
        <v>1</v>
      </c>
      <c r="C19" s="39" t="s">
        <v>65</v>
      </c>
      <c r="D19" s="39">
        <v>1</v>
      </c>
      <c r="E19" s="39" t="s">
        <v>738</v>
      </c>
      <c r="F19" s="39">
        <v>1</v>
      </c>
      <c r="G19" s="39"/>
      <c r="H19" s="39">
        <v>1</v>
      </c>
      <c r="I19" s="39">
        <v>15.8</v>
      </c>
      <c r="J19" s="39">
        <v>15.1</v>
      </c>
      <c r="K19" s="39">
        <v>0</v>
      </c>
      <c r="L19" s="39">
        <v>0</v>
      </c>
      <c r="M19" s="39">
        <v>0</v>
      </c>
      <c r="N19" s="39">
        <v>0</v>
      </c>
      <c r="O19" s="39">
        <v>22</v>
      </c>
      <c r="P19" s="39">
        <v>78</v>
      </c>
      <c r="Q19" s="39">
        <v>32</v>
      </c>
      <c r="R19" s="39">
        <v>68</v>
      </c>
      <c r="S19" s="39">
        <v>38</v>
      </c>
      <c r="T19" s="39">
        <v>62</v>
      </c>
      <c r="U19" s="39">
        <v>43</v>
      </c>
      <c r="V19" s="39">
        <v>57</v>
      </c>
      <c r="W19" s="31" t="s">
        <v>66</v>
      </c>
      <c r="Y19" s="31" t="s">
        <v>25</v>
      </c>
      <c r="Z19" s="31" t="s">
        <v>65</v>
      </c>
      <c r="AA19" s="31" t="b">
        <v>0</v>
      </c>
    </row>
    <row r="20" spans="1:27" ht="15" x14ac:dyDescent="0.25">
      <c r="A20" s="7" t="s">
        <v>771</v>
      </c>
      <c r="B20" s="8">
        <v>1</v>
      </c>
      <c r="C20" s="39" t="s">
        <v>67</v>
      </c>
      <c r="D20" s="39">
        <v>1</v>
      </c>
      <c r="E20" s="39" t="s">
        <v>740</v>
      </c>
      <c r="F20" s="39">
        <v>1</v>
      </c>
      <c r="G20" s="39"/>
      <c r="H20" s="39">
        <v>1</v>
      </c>
      <c r="I20" s="39">
        <v>11.6</v>
      </c>
      <c r="J20" s="39">
        <v>8.1999999999999993</v>
      </c>
      <c r="K20" s="39">
        <v>0</v>
      </c>
      <c r="L20" s="39">
        <v>0</v>
      </c>
      <c r="M20" s="39">
        <v>0</v>
      </c>
      <c r="N20" s="39">
        <v>0</v>
      </c>
      <c r="O20" s="39">
        <v>46</v>
      </c>
      <c r="P20" s="39">
        <v>54</v>
      </c>
      <c r="Q20" s="39">
        <v>96</v>
      </c>
      <c r="R20" s="39">
        <v>4</v>
      </c>
      <c r="S20" s="39">
        <v>86</v>
      </c>
      <c r="T20" s="39">
        <v>14</v>
      </c>
      <c r="U20" s="39">
        <v>81</v>
      </c>
      <c r="V20" s="39">
        <v>19</v>
      </c>
      <c r="W20" s="31" t="s">
        <v>68</v>
      </c>
      <c r="Y20" s="31" t="s">
        <v>22</v>
      </c>
      <c r="Z20" s="31" t="s">
        <v>67</v>
      </c>
      <c r="AA20" s="31" t="b">
        <v>0</v>
      </c>
    </row>
    <row r="21" spans="1:27" ht="15" x14ac:dyDescent="0.25">
      <c r="A21" s="7" t="s">
        <v>772</v>
      </c>
      <c r="B21" s="8">
        <v>1</v>
      </c>
      <c r="C21" s="39" t="s">
        <v>69</v>
      </c>
      <c r="D21" s="39">
        <v>1</v>
      </c>
      <c r="E21" s="39" t="s">
        <v>739</v>
      </c>
      <c r="F21" s="39">
        <v>1</v>
      </c>
      <c r="G21" s="39"/>
      <c r="H21" s="39" t="s">
        <v>70</v>
      </c>
      <c r="I21" s="39">
        <v>11.1</v>
      </c>
      <c r="J21" s="39">
        <v>14.6</v>
      </c>
      <c r="K21" s="39">
        <v>39.700000000000003</v>
      </c>
      <c r="L21" s="39">
        <v>0</v>
      </c>
      <c r="M21" s="39">
        <v>1.4</v>
      </c>
      <c r="N21" s="39">
        <v>0.8</v>
      </c>
      <c r="O21" s="39">
        <v>43.2</v>
      </c>
      <c r="P21" s="39">
        <v>56.8</v>
      </c>
      <c r="Q21" s="39">
        <v>44.4</v>
      </c>
      <c r="R21" s="39">
        <v>55.6</v>
      </c>
      <c r="S21" s="39">
        <v>65.7</v>
      </c>
      <c r="T21" s="39">
        <v>34.299999999999997</v>
      </c>
      <c r="U21" s="39">
        <v>65.5</v>
      </c>
      <c r="V21" s="39">
        <v>34.5</v>
      </c>
      <c r="W21" s="31" t="s">
        <v>71</v>
      </c>
      <c r="Y21" s="31" t="s">
        <v>25</v>
      </c>
      <c r="Z21" s="31" t="s">
        <v>69</v>
      </c>
      <c r="AA21" s="31" t="b">
        <v>0</v>
      </c>
    </row>
    <row r="22" spans="1:27" ht="15" x14ac:dyDescent="0.25">
      <c r="A22" s="7" t="s">
        <v>773</v>
      </c>
      <c r="B22" s="8">
        <v>1</v>
      </c>
      <c r="C22" s="39" t="s">
        <v>72</v>
      </c>
      <c r="D22" s="39">
        <v>1</v>
      </c>
      <c r="E22" s="39" t="s">
        <v>737</v>
      </c>
      <c r="F22" s="39">
        <v>1</v>
      </c>
      <c r="G22" s="39"/>
      <c r="H22" s="39" t="s">
        <v>34</v>
      </c>
      <c r="I22" s="39">
        <v>9.1</v>
      </c>
      <c r="J22" s="39">
        <v>9.1999999999999993</v>
      </c>
      <c r="K22" s="39">
        <v>0</v>
      </c>
      <c r="L22" s="39">
        <v>0</v>
      </c>
      <c r="M22" s="39">
        <v>0</v>
      </c>
      <c r="N22" s="39">
        <v>0</v>
      </c>
      <c r="O22" s="39">
        <v>22</v>
      </c>
      <c r="P22" s="39">
        <v>78</v>
      </c>
      <c r="Q22" s="39">
        <v>35</v>
      </c>
      <c r="R22" s="39">
        <v>65</v>
      </c>
      <c r="S22" s="39">
        <v>38</v>
      </c>
      <c r="T22" s="39">
        <v>62</v>
      </c>
      <c r="U22" s="39">
        <v>37</v>
      </c>
      <c r="V22" s="39">
        <v>63</v>
      </c>
      <c r="W22" s="31" t="s">
        <v>73</v>
      </c>
      <c r="Y22" s="31" t="s">
        <v>24</v>
      </c>
      <c r="Z22" s="31" t="s">
        <v>72</v>
      </c>
      <c r="AA22" s="31" t="b">
        <v>0</v>
      </c>
    </row>
    <row r="23" spans="1:27" ht="15" x14ac:dyDescent="0.25">
      <c r="A23" s="7" t="s">
        <v>774</v>
      </c>
      <c r="B23" s="8">
        <v>1</v>
      </c>
      <c r="C23" s="39" t="s">
        <v>74</v>
      </c>
      <c r="D23" s="39">
        <v>1</v>
      </c>
      <c r="E23" s="39" t="s">
        <v>736</v>
      </c>
      <c r="F23" s="39">
        <v>1</v>
      </c>
      <c r="G23" s="39"/>
      <c r="H23" s="39" t="s">
        <v>34</v>
      </c>
      <c r="I23" s="39">
        <v>3.7</v>
      </c>
      <c r="J23" s="39">
        <v>5.9</v>
      </c>
      <c r="K23" s="39">
        <v>0</v>
      </c>
      <c r="L23" s="39">
        <v>0</v>
      </c>
      <c r="M23" s="39">
        <v>0</v>
      </c>
      <c r="N23" s="39">
        <v>0</v>
      </c>
      <c r="O23" s="39">
        <v>45.7</v>
      </c>
      <c r="P23" s="39">
        <v>54.3</v>
      </c>
      <c r="Q23" s="39">
        <v>36.6</v>
      </c>
      <c r="R23" s="39">
        <v>63.4</v>
      </c>
      <c r="S23" s="39">
        <v>46.3</v>
      </c>
      <c r="T23" s="39">
        <v>53.7</v>
      </c>
      <c r="U23" s="39">
        <v>46.3</v>
      </c>
      <c r="V23" s="39">
        <v>53.7</v>
      </c>
      <c r="W23" s="31" t="s">
        <v>75</v>
      </c>
      <c r="Y23" s="31" t="s">
        <v>23</v>
      </c>
      <c r="Z23" s="31" t="s">
        <v>74</v>
      </c>
      <c r="AA23" s="31" t="b">
        <v>0</v>
      </c>
    </row>
    <row r="24" spans="1:27" ht="15" x14ac:dyDescent="0.25">
      <c r="A24" s="7" t="s">
        <v>775</v>
      </c>
      <c r="B24" s="8">
        <v>1</v>
      </c>
      <c r="C24" s="39" t="s">
        <v>76</v>
      </c>
      <c r="D24" s="39">
        <v>1</v>
      </c>
      <c r="E24" s="39" t="s">
        <v>738</v>
      </c>
      <c r="F24" s="39">
        <v>1</v>
      </c>
      <c r="G24" s="39"/>
      <c r="H24" s="39" t="s">
        <v>34</v>
      </c>
      <c r="I24" s="39">
        <v>0.7</v>
      </c>
      <c r="J24" s="39">
        <v>-2.8</v>
      </c>
      <c r="K24" s="39">
        <v>-3.6</v>
      </c>
      <c r="L24" s="39">
        <v>0</v>
      </c>
      <c r="M24" s="39">
        <v>1.3</v>
      </c>
      <c r="N24" s="39">
        <v>1.8</v>
      </c>
      <c r="O24" s="39">
        <v>34.299999999999997</v>
      </c>
      <c r="P24" s="39">
        <v>65.7</v>
      </c>
      <c r="Q24" s="39">
        <v>30.3</v>
      </c>
      <c r="R24" s="39">
        <v>69.7</v>
      </c>
      <c r="S24" s="39">
        <v>38.4</v>
      </c>
      <c r="T24" s="39">
        <v>61.6</v>
      </c>
      <c r="U24" s="39">
        <v>32.200000000000003</v>
      </c>
      <c r="V24" s="39">
        <v>67.8</v>
      </c>
      <c r="W24" s="31" t="s">
        <v>77</v>
      </c>
      <c r="Y24" s="31" t="s">
        <v>25</v>
      </c>
      <c r="Z24" s="31" t="s">
        <v>76</v>
      </c>
      <c r="AA24" s="31" t="b">
        <v>0</v>
      </c>
    </row>
    <row r="25" spans="1:27" ht="15" x14ac:dyDescent="0.25">
      <c r="A25" s="7" t="s">
        <v>776</v>
      </c>
      <c r="B25" s="8">
        <v>1</v>
      </c>
      <c r="C25" s="39" t="s">
        <v>78</v>
      </c>
      <c r="D25" s="39">
        <v>1</v>
      </c>
      <c r="E25" s="39" t="s">
        <v>738</v>
      </c>
      <c r="F25" s="39">
        <v>1</v>
      </c>
      <c r="G25" s="39"/>
      <c r="H25" s="39" t="s">
        <v>34</v>
      </c>
      <c r="I25" s="39">
        <v>0.7</v>
      </c>
      <c r="J25" s="39">
        <v>-6</v>
      </c>
      <c r="K25" s="39">
        <v>0</v>
      </c>
      <c r="L25" s="39">
        <v>0</v>
      </c>
      <c r="M25" s="39">
        <v>0</v>
      </c>
      <c r="N25" s="39">
        <v>0</v>
      </c>
      <c r="O25" s="39">
        <v>35.4</v>
      </c>
      <c r="P25" s="39">
        <v>64.599999999999994</v>
      </c>
      <c r="Q25" s="39">
        <v>37.299999999999997</v>
      </c>
      <c r="R25" s="39">
        <v>62.7</v>
      </c>
      <c r="S25" s="39">
        <v>32.1</v>
      </c>
      <c r="T25" s="39">
        <v>67.900000000000006</v>
      </c>
      <c r="U25" s="39">
        <v>33.5</v>
      </c>
      <c r="V25" s="39">
        <v>66.5</v>
      </c>
      <c r="W25" s="31" t="s">
        <v>79</v>
      </c>
      <c r="Y25" s="31" t="s">
        <v>25</v>
      </c>
      <c r="Z25" s="31" t="s">
        <v>78</v>
      </c>
      <c r="AA25" s="31" t="b">
        <v>0</v>
      </c>
    </row>
    <row r="26" spans="1:27" ht="15" x14ac:dyDescent="0.25">
      <c r="A26" s="7" t="s">
        <v>777</v>
      </c>
      <c r="B26" s="8">
        <v>1</v>
      </c>
      <c r="C26" s="39" t="s">
        <v>80</v>
      </c>
      <c r="D26" s="39">
        <v>1</v>
      </c>
      <c r="E26" s="39" t="s">
        <v>736</v>
      </c>
      <c r="F26" s="39">
        <v>1</v>
      </c>
      <c r="G26" s="39"/>
      <c r="H26" s="39" t="s">
        <v>34</v>
      </c>
      <c r="I26" s="39">
        <v>4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43</v>
      </c>
      <c r="P26" s="39">
        <v>57</v>
      </c>
      <c r="Q26" s="39">
        <v>67</v>
      </c>
      <c r="R26" s="39">
        <v>33</v>
      </c>
      <c r="S26" s="39">
        <v>57</v>
      </c>
      <c r="T26" s="39">
        <v>43</v>
      </c>
      <c r="U26" s="39">
        <v>100</v>
      </c>
      <c r="V26" s="39">
        <v>0</v>
      </c>
      <c r="Y26" s="31" t="s">
        <v>23</v>
      </c>
      <c r="Z26" s="31" t="s">
        <v>80</v>
      </c>
      <c r="AA26" s="31" t="b">
        <v>0</v>
      </c>
    </row>
    <row r="27" spans="1:27" ht="15" x14ac:dyDescent="0.25">
      <c r="A27" s="7" t="s">
        <v>778</v>
      </c>
      <c r="B27" s="8">
        <v>1</v>
      </c>
      <c r="C27" s="39" t="s">
        <v>81</v>
      </c>
      <c r="D27" s="39">
        <v>1</v>
      </c>
      <c r="E27" s="39" t="s">
        <v>737</v>
      </c>
      <c r="F27" s="39">
        <v>1</v>
      </c>
      <c r="G27" s="39"/>
      <c r="H27" s="39" t="s">
        <v>34</v>
      </c>
      <c r="I27" s="39">
        <v>6</v>
      </c>
      <c r="J27" s="39">
        <v>10.7</v>
      </c>
      <c r="K27" s="39">
        <v>0</v>
      </c>
      <c r="L27" s="39">
        <v>0</v>
      </c>
      <c r="M27" s="39">
        <v>0</v>
      </c>
      <c r="N27" s="39">
        <v>0</v>
      </c>
      <c r="O27" s="39">
        <v>19.399999999999999</v>
      </c>
      <c r="P27" s="39">
        <v>80.599999999999994</v>
      </c>
      <c r="Q27" s="39">
        <v>32.200000000000003</v>
      </c>
      <c r="R27" s="39">
        <v>67.8</v>
      </c>
      <c r="S27" s="39">
        <v>32.299999999999997</v>
      </c>
      <c r="T27" s="39">
        <v>67.7</v>
      </c>
      <c r="U27" s="39">
        <v>29.6</v>
      </c>
      <c r="V27" s="39">
        <v>70.400000000000006</v>
      </c>
      <c r="W27" s="31" t="s">
        <v>82</v>
      </c>
      <c r="Y27" s="31" t="s">
        <v>25</v>
      </c>
      <c r="Z27" s="31" t="s">
        <v>81</v>
      </c>
      <c r="AA27" s="31" t="b">
        <v>0</v>
      </c>
    </row>
    <row r="28" spans="1:27" ht="15" x14ac:dyDescent="0.25">
      <c r="A28" s="7" t="s">
        <v>779</v>
      </c>
      <c r="B28" s="8">
        <v>1</v>
      </c>
      <c r="C28" s="39" t="s">
        <v>83</v>
      </c>
      <c r="D28" s="39">
        <v>1</v>
      </c>
      <c r="E28" s="39" t="s">
        <v>738</v>
      </c>
      <c r="F28" s="39">
        <v>1</v>
      </c>
      <c r="G28" s="39"/>
      <c r="H28" s="39" t="s">
        <v>34</v>
      </c>
      <c r="I28" s="39">
        <v>2.9</v>
      </c>
      <c r="J28" s="39">
        <v>-2.2000000000000002</v>
      </c>
      <c r="K28" s="39">
        <v>0</v>
      </c>
      <c r="L28" s="39">
        <v>0</v>
      </c>
      <c r="M28" s="39">
        <v>0</v>
      </c>
      <c r="N28" s="39">
        <v>0</v>
      </c>
      <c r="O28" s="39">
        <v>38.200000000000003</v>
      </c>
      <c r="P28" s="39">
        <v>61.8</v>
      </c>
      <c r="Q28" s="39">
        <v>30.1</v>
      </c>
      <c r="R28" s="39">
        <v>69.900000000000006</v>
      </c>
      <c r="S28" s="39">
        <v>30.2</v>
      </c>
      <c r="T28" s="39">
        <v>69.8</v>
      </c>
      <c r="U28" s="39">
        <v>34.1</v>
      </c>
      <c r="V28" s="39">
        <v>65.900000000000006</v>
      </c>
      <c r="W28" s="31" t="s">
        <v>84</v>
      </c>
      <c r="Y28" s="31" t="s">
        <v>25</v>
      </c>
      <c r="Z28" s="31" t="s">
        <v>83</v>
      </c>
      <c r="AA28" s="31" t="b">
        <v>0</v>
      </c>
    </row>
    <row r="29" spans="1:27" ht="15" x14ac:dyDescent="0.25">
      <c r="A29" s="27" t="s">
        <v>811</v>
      </c>
      <c r="B29" s="8">
        <v>0</v>
      </c>
      <c r="C29" s="39" t="s">
        <v>85</v>
      </c>
      <c r="D29" s="39">
        <v>1</v>
      </c>
      <c r="E29" s="39" t="s">
        <v>736</v>
      </c>
      <c r="F29" s="39">
        <v>1</v>
      </c>
      <c r="G29" s="39"/>
      <c r="H29" s="39" t="s">
        <v>34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45.9</v>
      </c>
      <c r="P29" s="39">
        <v>54.1</v>
      </c>
      <c r="Q29" s="39">
        <v>54.1</v>
      </c>
      <c r="R29" s="39">
        <v>45.9</v>
      </c>
      <c r="S29" s="39">
        <v>37.799999999999997</v>
      </c>
      <c r="T29" s="39">
        <v>62.2</v>
      </c>
      <c r="U29" s="39">
        <v>62.2</v>
      </c>
      <c r="V29" s="39">
        <v>37.799999999999997</v>
      </c>
      <c r="W29" s="31" t="s">
        <v>86</v>
      </c>
      <c r="Y29" s="31" t="s">
        <v>23</v>
      </c>
      <c r="Z29" s="31" t="s">
        <v>85</v>
      </c>
      <c r="AA29" s="31" t="b">
        <v>0</v>
      </c>
    </row>
    <row r="30" spans="1:27" ht="15" x14ac:dyDescent="0.25">
      <c r="A30" s="27" t="s">
        <v>812</v>
      </c>
      <c r="B30" s="8">
        <v>1</v>
      </c>
      <c r="C30" s="39" t="s">
        <v>87</v>
      </c>
      <c r="D30" s="39">
        <v>1</v>
      </c>
      <c r="E30" s="39" t="s">
        <v>738</v>
      </c>
      <c r="F30" s="39">
        <v>1</v>
      </c>
      <c r="G30" s="39"/>
      <c r="H30" s="39" t="s">
        <v>34</v>
      </c>
      <c r="I30" s="39">
        <v>2.2999999999999998</v>
      </c>
      <c r="J30" s="39">
        <v>-2.9</v>
      </c>
      <c r="K30" s="39">
        <v>0</v>
      </c>
      <c r="L30" s="39">
        <v>0</v>
      </c>
      <c r="M30" s="39">
        <v>0</v>
      </c>
      <c r="N30" s="39">
        <v>0</v>
      </c>
      <c r="O30" s="39">
        <v>37</v>
      </c>
      <c r="P30" s="39">
        <v>63</v>
      </c>
      <c r="Q30" s="39">
        <v>40.1</v>
      </c>
      <c r="R30" s="39">
        <v>59.9</v>
      </c>
      <c r="S30" s="39">
        <v>32.4</v>
      </c>
      <c r="T30" s="39">
        <v>67.599999999999994</v>
      </c>
      <c r="U30" s="39">
        <v>40.5</v>
      </c>
      <c r="V30" s="39">
        <v>59.5</v>
      </c>
      <c r="W30" s="31" t="s">
        <v>88</v>
      </c>
      <c r="Y30" s="31" t="s">
        <v>25</v>
      </c>
      <c r="Z30" s="31" t="s">
        <v>87</v>
      </c>
      <c r="AA30" s="31" t="b">
        <v>0</v>
      </c>
    </row>
    <row r="31" spans="1:27" ht="15" x14ac:dyDescent="0.25">
      <c r="A31" s="27" t="s">
        <v>813</v>
      </c>
      <c r="B31" s="8">
        <v>1</v>
      </c>
      <c r="C31" s="39" t="s">
        <v>89</v>
      </c>
      <c r="D31" s="39">
        <v>1</v>
      </c>
      <c r="E31" s="39" t="s">
        <v>738</v>
      </c>
      <c r="F31" s="39">
        <v>1</v>
      </c>
      <c r="G31" s="39"/>
      <c r="H31" s="39" t="s">
        <v>34</v>
      </c>
      <c r="I31" s="39">
        <v>16.3</v>
      </c>
      <c r="J31" s="39">
        <v>23.3</v>
      </c>
      <c r="K31" s="39">
        <v>17.100000000000001</v>
      </c>
      <c r="L31" s="39">
        <v>20.9</v>
      </c>
      <c r="M31" s="39">
        <v>32.6</v>
      </c>
      <c r="N31" s="39">
        <v>67.400000000000006</v>
      </c>
      <c r="O31" s="39">
        <v>9.1</v>
      </c>
      <c r="P31" s="39">
        <v>90.9</v>
      </c>
      <c r="Q31" s="39">
        <v>20.9</v>
      </c>
      <c r="R31" s="39">
        <v>79.099999999999994</v>
      </c>
      <c r="S31" s="39">
        <v>24.2</v>
      </c>
      <c r="T31" s="39">
        <v>75.8</v>
      </c>
      <c r="U31" s="39">
        <v>24.9</v>
      </c>
      <c r="V31" s="39">
        <v>75.099999999999994</v>
      </c>
      <c r="Y31" s="31" t="s">
        <v>26</v>
      </c>
      <c r="Z31" s="31" t="s">
        <v>89</v>
      </c>
      <c r="AA31" s="31" t="b">
        <v>0</v>
      </c>
    </row>
    <row r="32" spans="1:27" ht="15" x14ac:dyDescent="0.25">
      <c r="B32" s="8">
        <v>1</v>
      </c>
      <c r="C32" s="39" t="s">
        <v>90</v>
      </c>
      <c r="D32" s="39">
        <v>1</v>
      </c>
      <c r="E32" s="39" t="s">
        <v>736</v>
      </c>
      <c r="F32" s="39">
        <v>1</v>
      </c>
      <c r="G32" s="39"/>
      <c r="H32" s="39" t="s">
        <v>34</v>
      </c>
      <c r="I32" s="39">
        <v>-2.8</v>
      </c>
      <c r="J32" s="39">
        <v>-22</v>
      </c>
      <c r="K32" s="39">
        <v>0</v>
      </c>
      <c r="L32" s="39">
        <v>0</v>
      </c>
      <c r="M32" s="39">
        <v>0</v>
      </c>
      <c r="N32" s="39">
        <v>0</v>
      </c>
      <c r="O32" s="39">
        <v>75.900000000000006</v>
      </c>
      <c r="P32" s="39">
        <v>24.1</v>
      </c>
      <c r="Q32" s="39">
        <v>48.7</v>
      </c>
      <c r="R32" s="39">
        <v>51.3</v>
      </c>
      <c r="S32" s="39">
        <v>36.6</v>
      </c>
      <c r="T32" s="39">
        <v>63.4</v>
      </c>
      <c r="U32" s="39">
        <v>48.2</v>
      </c>
      <c r="V32" s="39">
        <v>51.8</v>
      </c>
      <c r="Y32" s="31" t="s">
        <v>23</v>
      </c>
      <c r="Z32" s="31" t="s">
        <v>90</v>
      </c>
      <c r="AA32" s="31" t="b">
        <v>0</v>
      </c>
    </row>
    <row r="33" spans="2:27" ht="15" x14ac:dyDescent="0.25">
      <c r="B33" s="8">
        <v>1</v>
      </c>
      <c r="C33" s="39" t="s">
        <v>91</v>
      </c>
      <c r="D33" s="39">
        <v>1</v>
      </c>
      <c r="E33" s="39" t="s">
        <v>736</v>
      </c>
      <c r="F33" s="39">
        <v>1</v>
      </c>
      <c r="G33" s="39"/>
      <c r="H33" s="39" t="s">
        <v>34</v>
      </c>
      <c r="I33" s="39">
        <v>22.8</v>
      </c>
      <c r="J33" s="39">
        <v>31.3</v>
      </c>
      <c r="K33" s="39">
        <v>70.900000000000006</v>
      </c>
      <c r="L33" s="39">
        <v>65.7</v>
      </c>
      <c r="M33" s="39">
        <v>7.9</v>
      </c>
      <c r="N33" s="39">
        <v>2.2000000000000002</v>
      </c>
      <c r="O33" s="39">
        <v>18.5</v>
      </c>
      <c r="P33" s="39">
        <v>81.5</v>
      </c>
      <c r="Q33" s="39">
        <v>15.4</v>
      </c>
      <c r="R33" s="39">
        <v>84.6</v>
      </c>
      <c r="S33" s="39">
        <v>30.8</v>
      </c>
      <c r="T33" s="39">
        <v>69.2</v>
      </c>
      <c r="U33" s="39">
        <v>52.3</v>
      </c>
      <c r="V33" s="39">
        <v>47.7</v>
      </c>
      <c r="W33" s="31" t="s">
        <v>92</v>
      </c>
      <c r="Y33" s="31" t="s">
        <v>23</v>
      </c>
      <c r="Z33" s="31" t="s">
        <v>91</v>
      </c>
      <c r="AA33" s="31" t="b">
        <v>0</v>
      </c>
    </row>
    <row r="34" spans="2:27" ht="15" x14ac:dyDescent="0.25">
      <c r="B34" s="8">
        <v>0</v>
      </c>
      <c r="C34" s="39" t="s">
        <v>93</v>
      </c>
      <c r="D34" s="39">
        <v>1</v>
      </c>
      <c r="E34" s="39" t="s">
        <v>798</v>
      </c>
      <c r="F34" s="39">
        <v>1</v>
      </c>
      <c r="G34" s="39"/>
      <c r="H34" s="39" t="s">
        <v>34</v>
      </c>
      <c r="I34" s="39">
        <v>6.5</v>
      </c>
      <c r="J34" s="39">
        <v>6.8</v>
      </c>
      <c r="K34" s="39">
        <v>0</v>
      </c>
      <c r="L34" s="39">
        <v>0</v>
      </c>
      <c r="M34" s="39">
        <v>0</v>
      </c>
      <c r="N34" s="39">
        <v>0</v>
      </c>
      <c r="O34" s="39">
        <v>31</v>
      </c>
      <c r="P34" s="39">
        <v>69</v>
      </c>
      <c r="Q34" s="39">
        <v>30</v>
      </c>
      <c r="R34" s="39">
        <v>70</v>
      </c>
      <c r="S34" s="39">
        <v>36</v>
      </c>
      <c r="T34" s="39">
        <v>64</v>
      </c>
      <c r="U34" s="39">
        <v>44</v>
      </c>
      <c r="V34" s="39">
        <v>56</v>
      </c>
      <c r="W34" s="31" t="s">
        <v>94</v>
      </c>
      <c r="Y34" s="31" t="s">
        <v>25</v>
      </c>
      <c r="Z34" s="31" t="s">
        <v>93</v>
      </c>
      <c r="AA34" s="31" t="b">
        <v>0</v>
      </c>
    </row>
    <row r="35" spans="2:27" ht="15" x14ac:dyDescent="0.25">
      <c r="B35" s="8">
        <v>1</v>
      </c>
      <c r="C35" s="39" t="s">
        <v>95</v>
      </c>
      <c r="D35" s="39">
        <v>1</v>
      </c>
      <c r="E35" s="39" t="s">
        <v>736</v>
      </c>
      <c r="F35" s="39">
        <v>1</v>
      </c>
      <c r="G35" s="39"/>
      <c r="H35" s="39" t="s">
        <v>34</v>
      </c>
      <c r="I35" s="39">
        <v>-3.8</v>
      </c>
      <c r="J35" s="39">
        <v>-9.4</v>
      </c>
      <c r="K35" s="39">
        <v>51</v>
      </c>
      <c r="L35" s="39">
        <v>66.2</v>
      </c>
      <c r="M35" s="39">
        <v>2.7</v>
      </c>
      <c r="N35" s="39">
        <v>3.3</v>
      </c>
      <c r="O35" s="39">
        <v>82.4</v>
      </c>
      <c r="P35" s="39">
        <v>17.600000000000001</v>
      </c>
      <c r="Q35" s="39">
        <v>50.7</v>
      </c>
      <c r="R35" s="39">
        <v>49.3</v>
      </c>
      <c r="S35" s="39">
        <v>38.200000000000003</v>
      </c>
      <c r="T35" s="39">
        <v>61.8</v>
      </c>
      <c r="U35" s="39">
        <v>50.7</v>
      </c>
      <c r="V35" s="39">
        <v>49.3</v>
      </c>
      <c r="Y35" s="31" t="s">
        <v>23</v>
      </c>
      <c r="Z35" s="31" t="s">
        <v>95</v>
      </c>
      <c r="AA35" s="31" t="b">
        <v>0</v>
      </c>
    </row>
    <row r="36" spans="2:27" ht="15" x14ac:dyDescent="0.25">
      <c r="B36" s="8">
        <v>1</v>
      </c>
      <c r="C36" s="39" t="s">
        <v>96</v>
      </c>
      <c r="D36" s="39">
        <v>1</v>
      </c>
      <c r="E36" s="39" t="s">
        <v>738</v>
      </c>
      <c r="F36" s="39">
        <v>1</v>
      </c>
      <c r="G36" s="39"/>
      <c r="H36" s="39" t="s">
        <v>34</v>
      </c>
      <c r="I36" s="39">
        <v>-6</v>
      </c>
      <c r="J36" s="39">
        <v>-7.3</v>
      </c>
      <c r="K36" s="39">
        <v>0</v>
      </c>
      <c r="L36" s="39">
        <v>0</v>
      </c>
      <c r="M36" s="39">
        <v>0</v>
      </c>
      <c r="N36" s="39">
        <v>0</v>
      </c>
      <c r="O36" s="39">
        <v>48.4</v>
      </c>
      <c r="P36" s="39">
        <v>51.6</v>
      </c>
      <c r="Q36" s="39">
        <v>38</v>
      </c>
      <c r="R36" s="39">
        <v>62</v>
      </c>
      <c r="S36" s="39">
        <v>38.6</v>
      </c>
      <c r="T36" s="39">
        <v>61.4</v>
      </c>
      <c r="U36" s="39">
        <v>36.799999999999997</v>
      </c>
      <c r="V36" s="39">
        <v>63.2</v>
      </c>
      <c r="W36" s="31" t="s">
        <v>97</v>
      </c>
      <c r="Y36" s="31" t="s">
        <v>25</v>
      </c>
      <c r="Z36" s="31" t="s">
        <v>96</v>
      </c>
      <c r="AA36" s="31" t="b">
        <v>0</v>
      </c>
    </row>
    <row r="37" spans="2:27" ht="15" x14ac:dyDescent="0.25">
      <c r="B37" s="8">
        <v>1</v>
      </c>
      <c r="C37" s="39" t="s">
        <v>98</v>
      </c>
      <c r="D37" s="39">
        <v>1</v>
      </c>
      <c r="E37" s="39" t="s">
        <v>738</v>
      </c>
      <c r="F37" s="39">
        <v>1</v>
      </c>
      <c r="G37" s="39"/>
      <c r="H37" s="39" t="s">
        <v>34</v>
      </c>
      <c r="I37" s="39">
        <v>4.0999999999999996</v>
      </c>
      <c r="J37" s="39">
        <v>13.5</v>
      </c>
      <c r="K37" s="39">
        <v>0</v>
      </c>
      <c r="L37" s="39">
        <v>0</v>
      </c>
      <c r="M37" s="39">
        <v>0</v>
      </c>
      <c r="N37" s="39">
        <v>0</v>
      </c>
      <c r="O37" s="39">
        <v>37</v>
      </c>
      <c r="P37" s="39">
        <v>63</v>
      </c>
      <c r="Q37" s="39">
        <v>34</v>
      </c>
      <c r="R37" s="39">
        <v>66</v>
      </c>
      <c r="S37" s="39">
        <v>47</v>
      </c>
      <c r="T37" s="39">
        <v>53</v>
      </c>
      <c r="U37" s="39">
        <v>43</v>
      </c>
      <c r="V37" s="39">
        <v>57</v>
      </c>
      <c r="W37" s="31" t="s">
        <v>99</v>
      </c>
      <c r="Y37" s="31" t="s">
        <v>24</v>
      </c>
      <c r="Z37" s="31" t="s">
        <v>98</v>
      </c>
      <c r="AA37" s="31" t="b">
        <v>0</v>
      </c>
    </row>
    <row r="38" spans="2:27" ht="15" x14ac:dyDescent="0.25">
      <c r="B38" s="8">
        <v>0</v>
      </c>
      <c r="C38" s="39" t="s">
        <v>100</v>
      </c>
      <c r="D38" s="39">
        <v>1</v>
      </c>
      <c r="E38" s="39" t="s">
        <v>736</v>
      </c>
      <c r="F38" s="39">
        <v>1</v>
      </c>
      <c r="G38" s="39"/>
      <c r="H38" s="39" t="s">
        <v>34</v>
      </c>
      <c r="I38" s="39">
        <v>26.8</v>
      </c>
      <c r="J38" s="39">
        <v>25.5</v>
      </c>
      <c r="K38" s="39">
        <v>0</v>
      </c>
      <c r="L38" s="39">
        <v>0</v>
      </c>
      <c r="M38" s="39">
        <v>0</v>
      </c>
      <c r="N38" s="39">
        <v>0</v>
      </c>
      <c r="O38" s="39">
        <v>19.399999999999999</v>
      </c>
      <c r="P38" s="39">
        <v>80.599999999999994</v>
      </c>
      <c r="Q38" s="39">
        <v>22.4</v>
      </c>
      <c r="R38" s="39">
        <v>77.599999999999994</v>
      </c>
      <c r="S38" s="39">
        <v>29.9</v>
      </c>
      <c r="T38" s="39">
        <v>70.099999999999994</v>
      </c>
      <c r="U38" s="39">
        <v>51.5</v>
      </c>
      <c r="V38" s="39">
        <v>48.5</v>
      </c>
      <c r="W38" s="31" t="s">
        <v>101</v>
      </c>
      <c r="Y38" s="31" t="s">
        <v>29</v>
      </c>
      <c r="Z38" s="31" t="s">
        <v>100</v>
      </c>
      <c r="AA38" s="31" t="b">
        <v>0</v>
      </c>
    </row>
    <row r="39" spans="2:27" ht="15" x14ac:dyDescent="0.25">
      <c r="B39" s="8">
        <v>1</v>
      </c>
      <c r="C39" s="39" t="s">
        <v>102</v>
      </c>
      <c r="D39" s="39">
        <v>1</v>
      </c>
      <c r="E39" s="39" t="s">
        <v>736</v>
      </c>
      <c r="F39" s="39">
        <v>1</v>
      </c>
      <c r="G39" s="39"/>
      <c r="H39" s="39" t="s">
        <v>34</v>
      </c>
      <c r="I39" s="39">
        <v>4.3</v>
      </c>
      <c r="J39" s="39">
        <v>3.1</v>
      </c>
      <c r="K39" s="39">
        <v>0</v>
      </c>
      <c r="L39" s="39">
        <v>0</v>
      </c>
      <c r="M39" s="39">
        <v>0</v>
      </c>
      <c r="N39" s="39">
        <v>0</v>
      </c>
      <c r="O39" s="39">
        <v>83.6</v>
      </c>
      <c r="P39" s="39">
        <v>16.399999999999999</v>
      </c>
      <c r="Q39" s="39">
        <v>67.099999999999994</v>
      </c>
      <c r="R39" s="39">
        <v>32.9</v>
      </c>
      <c r="S39" s="39">
        <v>86.1</v>
      </c>
      <c r="T39" s="39">
        <v>13.9</v>
      </c>
      <c r="U39" s="39">
        <v>71.2</v>
      </c>
      <c r="V39" s="39">
        <v>28.8</v>
      </c>
      <c r="W39" s="31" t="s">
        <v>103</v>
      </c>
      <c r="Y39" s="31" t="s">
        <v>23</v>
      </c>
      <c r="Z39" s="31" t="s">
        <v>102</v>
      </c>
      <c r="AA39" s="31" t="b">
        <v>0</v>
      </c>
    </row>
    <row r="40" spans="2:27" ht="15" x14ac:dyDescent="0.25">
      <c r="B40" s="8">
        <v>1</v>
      </c>
      <c r="C40" s="39" t="s">
        <v>104</v>
      </c>
      <c r="D40" s="39">
        <v>1</v>
      </c>
      <c r="E40" s="39" t="s">
        <v>736</v>
      </c>
      <c r="F40" s="39">
        <v>1</v>
      </c>
      <c r="G40" s="39"/>
      <c r="H40" s="39" t="s">
        <v>34</v>
      </c>
      <c r="I40" s="39">
        <v>-7.9</v>
      </c>
      <c r="J40" s="39">
        <v>-19.100000000000001</v>
      </c>
      <c r="K40" s="39">
        <v>100</v>
      </c>
      <c r="L40" s="39">
        <v>100</v>
      </c>
      <c r="M40" s="39">
        <v>29.6</v>
      </c>
      <c r="N40" s="39">
        <v>0</v>
      </c>
      <c r="O40" s="39">
        <v>55.7</v>
      </c>
      <c r="P40" s="39">
        <v>44.3</v>
      </c>
      <c r="Q40" s="39">
        <v>63.8</v>
      </c>
      <c r="R40" s="39">
        <v>36.200000000000003</v>
      </c>
      <c r="S40" s="39">
        <v>42.2</v>
      </c>
      <c r="T40" s="39">
        <v>57.8</v>
      </c>
      <c r="U40" s="39">
        <v>37.9</v>
      </c>
      <c r="V40" s="39">
        <v>62.1</v>
      </c>
      <c r="W40" s="31" t="s">
        <v>105</v>
      </c>
      <c r="Y40" s="31" t="s">
        <v>23</v>
      </c>
      <c r="Z40" s="31" t="s">
        <v>104</v>
      </c>
      <c r="AA40" s="31" t="b">
        <v>0</v>
      </c>
    </row>
    <row r="41" spans="2:27" ht="15" x14ac:dyDescent="0.25">
      <c r="B41" s="8">
        <v>1</v>
      </c>
      <c r="C41" s="39" t="s">
        <v>106</v>
      </c>
      <c r="D41" s="39">
        <v>1</v>
      </c>
      <c r="E41" s="39" t="s">
        <v>736</v>
      </c>
      <c r="F41" s="39">
        <v>1</v>
      </c>
      <c r="G41" s="39"/>
      <c r="H41" s="39" t="s">
        <v>34</v>
      </c>
      <c r="I41" s="39">
        <v>6.6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51.2</v>
      </c>
      <c r="P41" s="39">
        <v>48.8</v>
      </c>
      <c r="Q41" s="39">
        <v>43.2</v>
      </c>
      <c r="R41" s="39">
        <v>56.8</v>
      </c>
      <c r="S41" s="39">
        <v>48</v>
      </c>
      <c r="T41" s="39">
        <v>52</v>
      </c>
      <c r="U41" s="39">
        <v>58.4</v>
      </c>
      <c r="V41" s="39">
        <v>41.6</v>
      </c>
      <c r="W41" s="31" t="s">
        <v>107</v>
      </c>
      <c r="Y41" s="31" t="s">
        <v>22</v>
      </c>
      <c r="Z41" s="31" t="s">
        <v>106</v>
      </c>
      <c r="AA41" s="31" t="b">
        <v>0</v>
      </c>
    </row>
    <row r="42" spans="2:27" ht="15" x14ac:dyDescent="0.25">
      <c r="B42" s="8">
        <v>1</v>
      </c>
      <c r="C42" s="39" t="s">
        <v>108</v>
      </c>
      <c r="D42" s="39">
        <v>1</v>
      </c>
      <c r="E42" s="39" t="s">
        <v>740</v>
      </c>
      <c r="F42" s="39">
        <v>1</v>
      </c>
      <c r="G42" s="39"/>
      <c r="H42" s="39">
        <v>1</v>
      </c>
      <c r="I42" s="39">
        <v>19</v>
      </c>
      <c r="J42" s="39">
        <v>10.6</v>
      </c>
      <c r="K42" s="39">
        <v>-53.8</v>
      </c>
      <c r="L42" s="39">
        <v>-100</v>
      </c>
      <c r="M42" s="39">
        <v>10.8</v>
      </c>
      <c r="N42" s="39">
        <v>24.7</v>
      </c>
      <c r="O42" s="39">
        <v>68</v>
      </c>
      <c r="P42" s="39">
        <v>32</v>
      </c>
      <c r="Q42" s="39">
        <v>85</v>
      </c>
      <c r="R42" s="39">
        <v>15</v>
      </c>
      <c r="S42" s="39">
        <v>89</v>
      </c>
      <c r="T42" s="39">
        <v>11</v>
      </c>
      <c r="U42" s="39">
        <v>91</v>
      </c>
      <c r="V42" s="39">
        <v>9</v>
      </c>
      <c r="W42" s="31" t="s">
        <v>109</v>
      </c>
      <c r="Y42" s="31" t="s">
        <v>23</v>
      </c>
      <c r="Z42" s="31" t="s">
        <v>108</v>
      </c>
      <c r="AA42" s="31" t="b">
        <v>0</v>
      </c>
    </row>
    <row r="43" spans="2:27" ht="15" x14ac:dyDescent="0.25">
      <c r="B43" s="8">
        <v>1</v>
      </c>
      <c r="C43" s="39" t="s">
        <v>110</v>
      </c>
      <c r="D43" s="39">
        <v>1</v>
      </c>
      <c r="E43" s="39" t="s">
        <v>741</v>
      </c>
      <c r="F43" s="39">
        <v>1</v>
      </c>
      <c r="G43" s="39"/>
      <c r="H43" s="39" t="s">
        <v>34</v>
      </c>
      <c r="I43" s="39">
        <v>7.8</v>
      </c>
      <c r="J43" s="39">
        <v>5.4</v>
      </c>
      <c r="K43" s="39">
        <v>2.6</v>
      </c>
      <c r="L43" s="39">
        <v>6.1</v>
      </c>
      <c r="M43" s="39">
        <v>21.4</v>
      </c>
      <c r="N43" s="39">
        <v>29.8</v>
      </c>
      <c r="O43" s="39">
        <v>23.1</v>
      </c>
      <c r="P43" s="39">
        <v>76.900000000000006</v>
      </c>
      <c r="Q43" s="39">
        <v>19.399999999999999</v>
      </c>
      <c r="R43" s="39">
        <v>80.599999999999994</v>
      </c>
      <c r="S43" s="39">
        <v>23.2</v>
      </c>
      <c r="T43" s="39">
        <v>76.8</v>
      </c>
      <c r="U43" s="39">
        <v>27.9</v>
      </c>
      <c r="V43" s="39">
        <v>72.099999999999994</v>
      </c>
      <c r="W43" s="31" t="s">
        <v>111</v>
      </c>
      <c r="Y43" s="31" t="s">
        <v>25</v>
      </c>
      <c r="Z43" s="31" t="s">
        <v>110</v>
      </c>
      <c r="AA43" s="31" t="b">
        <v>0</v>
      </c>
    </row>
    <row r="44" spans="2:27" ht="15" x14ac:dyDescent="0.25">
      <c r="B44" s="8">
        <v>1</v>
      </c>
      <c r="C44" s="39" t="s">
        <v>112</v>
      </c>
      <c r="D44" s="39">
        <v>1</v>
      </c>
      <c r="E44" s="39" t="s">
        <v>736</v>
      </c>
      <c r="F44" s="39">
        <v>1</v>
      </c>
      <c r="G44" s="39"/>
      <c r="H44" s="39" t="s">
        <v>34</v>
      </c>
      <c r="I44" s="39">
        <v>2.2999999999999998</v>
      </c>
      <c r="J44" s="39">
        <v>7.9</v>
      </c>
      <c r="K44" s="39">
        <v>0</v>
      </c>
      <c r="L44" s="39">
        <v>0</v>
      </c>
      <c r="M44" s="39">
        <v>0</v>
      </c>
      <c r="N44" s="39">
        <v>0</v>
      </c>
      <c r="O44" s="39">
        <v>55.9</v>
      </c>
      <c r="P44" s="39">
        <v>44.1</v>
      </c>
      <c r="Q44" s="39">
        <v>52.5</v>
      </c>
      <c r="R44" s="39">
        <v>47.5</v>
      </c>
      <c r="S44" s="39">
        <v>64.400000000000006</v>
      </c>
      <c r="T44" s="39">
        <v>35.6</v>
      </c>
      <c r="U44" s="39">
        <v>61.7</v>
      </c>
      <c r="V44" s="39">
        <v>38.299999999999997</v>
      </c>
      <c r="W44" s="31" t="s">
        <v>113</v>
      </c>
      <c r="Y44" s="31" t="s">
        <v>23</v>
      </c>
      <c r="Z44" s="31" t="s">
        <v>112</v>
      </c>
      <c r="AA44" s="31" t="b">
        <v>0</v>
      </c>
    </row>
    <row r="45" spans="2:27" ht="15" x14ac:dyDescent="0.25">
      <c r="B45" s="8">
        <v>1</v>
      </c>
      <c r="C45" s="39" t="s">
        <v>114</v>
      </c>
      <c r="D45" s="39">
        <v>1</v>
      </c>
      <c r="E45" s="39" t="s">
        <v>737</v>
      </c>
      <c r="F45" s="39">
        <v>1</v>
      </c>
      <c r="G45" s="39"/>
      <c r="H45" s="39" t="s">
        <v>34</v>
      </c>
      <c r="I45" s="39">
        <v>8.8000000000000007</v>
      </c>
      <c r="J45" s="39">
        <v>7.7</v>
      </c>
      <c r="K45" s="39">
        <v>0</v>
      </c>
      <c r="L45" s="39">
        <v>0</v>
      </c>
      <c r="M45" s="39">
        <v>0</v>
      </c>
      <c r="N45" s="39">
        <v>0</v>
      </c>
      <c r="O45" s="39">
        <v>11.5</v>
      </c>
      <c r="P45" s="39">
        <v>88.5</v>
      </c>
      <c r="Q45" s="39">
        <v>43.5</v>
      </c>
      <c r="R45" s="39">
        <v>56.5</v>
      </c>
      <c r="S45" s="39">
        <v>29.5</v>
      </c>
      <c r="T45" s="39">
        <v>70.5</v>
      </c>
      <c r="U45" s="39">
        <v>33.700000000000003</v>
      </c>
      <c r="V45" s="39">
        <v>66.3</v>
      </c>
      <c r="W45" s="31" t="s">
        <v>115</v>
      </c>
      <c r="Y45" s="31" t="s">
        <v>25</v>
      </c>
      <c r="Z45" s="31" t="s">
        <v>114</v>
      </c>
      <c r="AA45" s="31" t="b">
        <v>0</v>
      </c>
    </row>
    <row r="46" spans="2:27" ht="15" x14ac:dyDescent="0.25">
      <c r="B46" s="8">
        <v>1</v>
      </c>
      <c r="C46" s="39" t="s">
        <v>116</v>
      </c>
      <c r="D46" s="39">
        <v>1</v>
      </c>
      <c r="E46" s="39" t="s">
        <v>737</v>
      </c>
      <c r="F46" s="39">
        <v>1</v>
      </c>
      <c r="G46" s="39"/>
      <c r="H46" s="39" t="s">
        <v>34</v>
      </c>
      <c r="I46" s="39">
        <v>3.4</v>
      </c>
      <c r="J46" s="39">
        <v>-5</v>
      </c>
      <c r="K46" s="39">
        <v>0</v>
      </c>
      <c r="L46" s="39">
        <v>0</v>
      </c>
      <c r="M46" s="39">
        <v>1</v>
      </c>
      <c r="N46" s="39">
        <v>1.3</v>
      </c>
      <c r="O46" s="39">
        <v>34.700000000000003</v>
      </c>
      <c r="P46" s="39">
        <v>65.3</v>
      </c>
      <c r="Q46" s="39">
        <v>35.299999999999997</v>
      </c>
      <c r="R46" s="39">
        <v>64.7</v>
      </c>
      <c r="S46" s="39">
        <v>28.7</v>
      </c>
      <c r="T46" s="39">
        <v>71.3</v>
      </c>
      <c r="U46" s="39">
        <v>38.9</v>
      </c>
      <c r="V46" s="39">
        <v>61.1</v>
      </c>
      <c r="W46" s="31" t="s">
        <v>117</v>
      </c>
      <c r="Y46" s="31" t="s">
        <v>25</v>
      </c>
      <c r="Z46" s="31" t="s">
        <v>116</v>
      </c>
      <c r="AA46" s="31" t="b">
        <v>0</v>
      </c>
    </row>
    <row r="47" spans="2:27" ht="15" x14ac:dyDescent="0.25">
      <c r="B47" s="8">
        <v>1</v>
      </c>
      <c r="C47" s="39" t="s">
        <v>118</v>
      </c>
      <c r="D47" s="39">
        <v>1</v>
      </c>
      <c r="E47" s="39" t="s">
        <v>736</v>
      </c>
      <c r="F47" s="39">
        <v>1</v>
      </c>
      <c r="G47" s="39"/>
      <c r="H47" s="39" t="s">
        <v>34</v>
      </c>
      <c r="I47" s="39">
        <v>3.9</v>
      </c>
      <c r="J47" s="39">
        <v>8.1999999999999993</v>
      </c>
      <c r="K47" s="39">
        <v>0</v>
      </c>
      <c r="L47" s="39">
        <v>0</v>
      </c>
      <c r="M47" s="39">
        <v>0</v>
      </c>
      <c r="N47" s="39">
        <v>0</v>
      </c>
      <c r="O47" s="39">
        <v>38</v>
      </c>
      <c r="P47" s="39">
        <v>62</v>
      </c>
      <c r="Q47" s="39">
        <v>50</v>
      </c>
      <c r="R47" s="39">
        <v>50</v>
      </c>
      <c r="S47" s="39">
        <v>56</v>
      </c>
      <c r="T47" s="39">
        <v>44</v>
      </c>
      <c r="U47" s="39">
        <v>50</v>
      </c>
      <c r="V47" s="39">
        <v>50</v>
      </c>
      <c r="Y47" s="31" t="s">
        <v>22</v>
      </c>
      <c r="Z47" s="31" t="s">
        <v>118</v>
      </c>
      <c r="AA47" s="31" t="b">
        <v>0</v>
      </c>
    </row>
    <row r="48" spans="2:27" ht="15" x14ac:dyDescent="0.25">
      <c r="B48" s="8">
        <v>1</v>
      </c>
      <c r="C48" s="39" t="s">
        <v>119</v>
      </c>
      <c r="D48" s="39">
        <v>1</v>
      </c>
      <c r="E48" s="39" t="s">
        <v>741</v>
      </c>
      <c r="F48" s="39">
        <v>1</v>
      </c>
      <c r="G48" s="39"/>
      <c r="H48" s="39">
        <v>1</v>
      </c>
      <c r="I48" s="39">
        <v>13</v>
      </c>
      <c r="J48" s="39">
        <v>18</v>
      </c>
      <c r="K48" s="39">
        <v>0</v>
      </c>
      <c r="L48" s="39">
        <v>0</v>
      </c>
      <c r="M48" s="39">
        <v>0</v>
      </c>
      <c r="N48" s="39">
        <v>0</v>
      </c>
      <c r="O48" s="39">
        <v>15.7</v>
      </c>
      <c r="P48" s="39">
        <v>84.3</v>
      </c>
      <c r="Q48" s="39">
        <v>14.9</v>
      </c>
      <c r="R48" s="39">
        <v>85.1</v>
      </c>
      <c r="S48" s="39">
        <v>21.8</v>
      </c>
      <c r="T48" s="39">
        <v>78.2</v>
      </c>
      <c r="U48" s="39">
        <v>29.8</v>
      </c>
      <c r="V48" s="39">
        <v>70.2</v>
      </c>
      <c r="Y48" s="31" t="s">
        <v>24</v>
      </c>
      <c r="Z48" s="31" t="s">
        <v>119</v>
      </c>
      <c r="AA48" s="31" t="b">
        <v>0</v>
      </c>
    </row>
    <row r="49" spans="2:27" ht="15" x14ac:dyDescent="0.25">
      <c r="B49" s="8">
        <v>1</v>
      </c>
      <c r="C49" s="39" t="s">
        <v>120</v>
      </c>
      <c r="D49" s="39">
        <v>1</v>
      </c>
      <c r="E49" s="39" t="s">
        <v>740</v>
      </c>
      <c r="F49" s="39">
        <v>1</v>
      </c>
      <c r="G49" s="39"/>
      <c r="H49" s="39">
        <v>1</v>
      </c>
      <c r="I49" s="39">
        <v>18.600000000000001</v>
      </c>
      <c r="J49" s="39">
        <v>13.9</v>
      </c>
      <c r="K49" s="39">
        <v>0.6</v>
      </c>
      <c r="L49" s="39">
        <v>0</v>
      </c>
      <c r="M49" s="39">
        <v>61.4</v>
      </c>
      <c r="N49" s="39">
        <v>26</v>
      </c>
      <c r="O49" s="39">
        <v>67</v>
      </c>
      <c r="P49" s="39">
        <v>33</v>
      </c>
      <c r="Q49" s="39">
        <v>76</v>
      </c>
      <c r="R49" s="39">
        <v>24</v>
      </c>
      <c r="S49" s="39">
        <v>84</v>
      </c>
      <c r="T49" s="39">
        <v>16</v>
      </c>
      <c r="U49" s="39">
        <v>92</v>
      </c>
      <c r="V49" s="39">
        <v>8</v>
      </c>
      <c r="W49" s="31" t="s">
        <v>121</v>
      </c>
      <c r="Y49" s="31" t="s">
        <v>22</v>
      </c>
      <c r="Z49" s="31" t="s">
        <v>120</v>
      </c>
      <c r="AA49" s="31" t="b">
        <v>0</v>
      </c>
    </row>
    <row r="50" spans="2:27" ht="15" x14ac:dyDescent="0.25">
      <c r="B50" s="8">
        <v>1</v>
      </c>
      <c r="C50" s="39" t="s">
        <v>122</v>
      </c>
      <c r="D50" s="39">
        <v>1</v>
      </c>
      <c r="E50" s="39" t="s">
        <v>739</v>
      </c>
      <c r="F50" s="39">
        <v>1</v>
      </c>
      <c r="G50" s="39"/>
      <c r="H50" s="39" t="s">
        <v>43</v>
      </c>
      <c r="I50" s="39">
        <v>10.9</v>
      </c>
      <c r="J50" s="39">
        <v>13.1</v>
      </c>
      <c r="K50" s="39">
        <v>-6.5</v>
      </c>
      <c r="L50" s="39">
        <v>-566.70000000000005</v>
      </c>
      <c r="M50" s="39">
        <v>1</v>
      </c>
      <c r="N50" s="39">
        <v>1.4</v>
      </c>
      <c r="O50" s="39">
        <v>43.8</v>
      </c>
      <c r="P50" s="39">
        <v>56.2</v>
      </c>
      <c r="Q50" s="39">
        <v>52.3</v>
      </c>
      <c r="R50" s="39">
        <v>47.7</v>
      </c>
      <c r="S50" s="39">
        <v>61.5</v>
      </c>
      <c r="T50" s="39">
        <v>38.5</v>
      </c>
      <c r="U50" s="39">
        <v>74</v>
      </c>
      <c r="V50" s="39">
        <v>26</v>
      </c>
      <c r="W50" s="31" t="s">
        <v>123</v>
      </c>
      <c r="Y50" s="31" t="s">
        <v>25</v>
      </c>
      <c r="Z50" s="31" t="s">
        <v>122</v>
      </c>
      <c r="AA50" s="31" t="b">
        <v>0</v>
      </c>
    </row>
    <row r="51" spans="2:27" ht="15" x14ac:dyDescent="0.25">
      <c r="B51" s="8">
        <v>1</v>
      </c>
      <c r="C51" s="39" t="s">
        <v>124</v>
      </c>
      <c r="D51" s="39">
        <v>1</v>
      </c>
      <c r="E51" s="39" t="s">
        <v>736</v>
      </c>
      <c r="F51" s="39">
        <v>1</v>
      </c>
      <c r="G51" s="39"/>
      <c r="H51" s="39" t="s">
        <v>34</v>
      </c>
      <c r="I51" s="39">
        <v>17.5</v>
      </c>
      <c r="J51" s="39">
        <v>26.9</v>
      </c>
      <c r="K51" s="39">
        <v>0</v>
      </c>
      <c r="L51" s="39">
        <v>0</v>
      </c>
      <c r="M51" s="39">
        <v>0</v>
      </c>
      <c r="N51" s="39">
        <v>0</v>
      </c>
      <c r="O51" s="39">
        <v>32.700000000000003</v>
      </c>
      <c r="P51" s="39">
        <v>67.3</v>
      </c>
      <c r="Q51" s="39">
        <v>23.2</v>
      </c>
      <c r="R51" s="39">
        <v>76.8</v>
      </c>
      <c r="S51" s="39">
        <v>50.9</v>
      </c>
      <c r="T51" s="39">
        <v>49.1</v>
      </c>
      <c r="U51" s="39">
        <v>61.1</v>
      </c>
      <c r="V51" s="39">
        <v>38.9</v>
      </c>
      <c r="W51" s="31" t="s">
        <v>125</v>
      </c>
      <c r="Y51" s="31" t="s">
        <v>23</v>
      </c>
      <c r="Z51" s="31" t="s">
        <v>124</v>
      </c>
      <c r="AA51" s="31" t="b">
        <v>0</v>
      </c>
    </row>
    <row r="52" spans="2:27" ht="15" x14ac:dyDescent="0.25">
      <c r="B52" s="8">
        <v>1</v>
      </c>
      <c r="C52" s="39" t="s">
        <v>126</v>
      </c>
      <c r="D52" s="39">
        <v>1</v>
      </c>
      <c r="E52" s="39" t="s">
        <v>736</v>
      </c>
      <c r="F52" s="39">
        <v>1</v>
      </c>
      <c r="G52" s="39"/>
      <c r="H52" s="39" t="s">
        <v>34</v>
      </c>
      <c r="I52" s="39">
        <v>11.4</v>
      </c>
      <c r="J52" s="39">
        <v>11.8</v>
      </c>
      <c r="K52" s="39">
        <v>0</v>
      </c>
      <c r="L52" s="39">
        <v>0</v>
      </c>
      <c r="M52" s="39">
        <v>0</v>
      </c>
      <c r="N52" s="39">
        <v>0</v>
      </c>
      <c r="O52" s="39">
        <v>34.1</v>
      </c>
      <c r="P52" s="39">
        <v>65.900000000000006</v>
      </c>
      <c r="Q52" s="39">
        <v>43.9</v>
      </c>
      <c r="R52" s="39">
        <v>56.1</v>
      </c>
      <c r="S52" s="39">
        <v>36.200000000000003</v>
      </c>
      <c r="T52" s="39">
        <v>63.8</v>
      </c>
      <c r="U52" s="39">
        <v>53.2</v>
      </c>
      <c r="V52" s="39">
        <v>46.8</v>
      </c>
      <c r="W52" s="31" t="s">
        <v>127</v>
      </c>
      <c r="Y52" s="31" t="s">
        <v>22</v>
      </c>
      <c r="Z52" s="31" t="s">
        <v>126</v>
      </c>
      <c r="AA52" s="31" t="b">
        <v>0</v>
      </c>
    </row>
    <row r="53" spans="2:27" ht="15" x14ac:dyDescent="0.25">
      <c r="B53" s="8">
        <v>1</v>
      </c>
      <c r="C53" s="39" t="s">
        <v>128</v>
      </c>
      <c r="D53" s="39">
        <v>1</v>
      </c>
      <c r="E53" s="39" t="s">
        <v>736</v>
      </c>
      <c r="F53" s="39">
        <v>1</v>
      </c>
      <c r="G53" s="39"/>
      <c r="H53" s="39" t="s">
        <v>34</v>
      </c>
      <c r="I53" s="39">
        <v>2.1</v>
      </c>
      <c r="J53" s="39">
        <v>-6.3</v>
      </c>
      <c r="K53" s="39">
        <v>0</v>
      </c>
      <c r="L53" s="39">
        <v>0</v>
      </c>
      <c r="M53" s="39">
        <v>0</v>
      </c>
      <c r="N53" s="39">
        <v>0</v>
      </c>
      <c r="O53" s="39">
        <v>59.3</v>
      </c>
      <c r="P53" s="39">
        <v>40.700000000000003</v>
      </c>
      <c r="Q53" s="39">
        <v>50.9</v>
      </c>
      <c r="R53" s="39">
        <v>49.1</v>
      </c>
      <c r="S53" s="39">
        <v>35.200000000000003</v>
      </c>
      <c r="T53" s="39">
        <v>64.8</v>
      </c>
      <c r="U53" s="39">
        <v>53.7</v>
      </c>
      <c r="V53" s="39">
        <v>46.3</v>
      </c>
      <c r="W53" s="31" t="s">
        <v>129</v>
      </c>
      <c r="Y53" s="31" t="s">
        <v>23</v>
      </c>
      <c r="Z53" s="31" t="s">
        <v>128</v>
      </c>
      <c r="AA53" s="31" t="b">
        <v>0</v>
      </c>
    </row>
    <row r="54" spans="2:27" ht="15" x14ac:dyDescent="0.25">
      <c r="B54" s="8">
        <v>1</v>
      </c>
      <c r="C54" s="39" t="s">
        <v>130</v>
      </c>
      <c r="D54" s="39">
        <v>1</v>
      </c>
      <c r="E54" s="39" t="s">
        <v>736</v>
      </c>
      <c r="F54" s="39">
        <v>1</v>
      </c>
      <c r="G54" s="39"/>
      <c r="H54" s="39" t="s">
        <v>34</v>
      </c>
      <c r="I54" s="39">
        <v>2.9</v>
      </c>
      <c r="J54" s="39">
        <v>-12.5</v>
      </c>
      <c r="K54" s="39">
        <v>0</v>
      </c>
      <c r="L54" s="39">
        <v>0</v>
      </c>
      <c r="M54" s="39">
        <v>0</v>
      </c>
      <c r="N54" s="39">
        <v>0</v>
      </c>
      <c r="O54" s="39">
        <v>55.7</v>
      </c>
      <c r="P54" s="39">
        <v>44.3</v>
      </c>
      <c r="Q54" s="39">
        <v>50.6</v>
      </c>
      <c r="R54" s="39">
        <v>49.4</v>
      </c>
      <c r="S54" s="39">
        <v>24.1</v>
      </c>
      <c r="T54" s="39">
        <v>75.900000000000006</v>
      </c>
      <c r="U54" s="39">
        <v>51.3</v>
      </c>
      <c r="V54" s="39">
        <v>48.7</v>
      </c>
      <c r="W54" s="31" t="s">
        <v>131</v>
      </c>
      <c r="Y54" s="31" t="s">
        <v>23</v>
      </c>
      <c r="Z54" s="31" t="s">
        <v>130</v>
      </c>
      <c r="AA54" s="31" t="b">
        <v>0</v>
      </c>
    </row>
    <row r="55" spans="2:27" ht="15" x14ac:dyDescent="0.25">
      <c r="B55" s="8">
        <v>1</v>
      </c>
      <c r="C55" s="39" t="s">
        <v>132</v>
      </c>
      <c r="D55" s="39">
        <v>1</v>
      </c>
      <c r="E55" s="39" t="s">
        <v>738</v>
      </c>
      <c r="F55" s="39">
        <v>1</v>
      </c>
      <c r="G55" s="39"/>
      <c r="H55" s="39" t="s">
        <v>34</v>
      </c>
      <c r="I55" s="39">
        <v>16.100000000000001</v>
      </c>
      <c r="J55" s="39">
        <v>18.2</v>
      </c>
      <c r="K55" s="39">
        <v>0</v>
      </c>
      <c r="L55" s="39">
        <v>0</v>
      </c>
      <c r="M55" s="39">
        <v>0</v>
      </c>
      <c r="N55" s="39">
        <v>0</v>
      </c>
      <c r="O55" s="39">
        <v>19</v>
      </c>
      <c r="P55" s="39">
        <v>81</v>
      </c>
      <c r="Q55" s="39">
        <v>19.7</v>
      </c>
      <c r="R55" s="39">
        <v>80.3</v>
      </c>
      <c r="S55" s="39">
        <v>24.8</v>
      </c>
      <c r="T55" s="39">
        <v>75.2</v>
      </c>
      <c r="U55" s="39">
        <v>38.9</v>
      </c>
      <c r="V55" s="39">
        <v>61.1</v>
      </c>
      <c r="W55" s="31" t="s">
        <v>133</v>
      </c>
      <c r="Y55" s="31" t="s">
        <v>25</v>
      </c>
      <c r="Z55" s="31" t="s">
        <v>132</v>
      </c>
      <c r="AA55" s="31" t="b">
        <v>0</v>
      </c>
    </row>
    <row r="56" spans="2:27" ht="15" x14ac:dyDescent="0.25">
      <c r="B56" s="8">
        <v>1</v>
      </c>
      <c r="C56" s="39" t="s">
        <v>134</v>
      </c>
      <c r="D56" s="39">
        <v>1</v>
      </c>
      <c r="E56" s="39" t="s">
        <v>736</v>
      </c>
      <c r="F56" s="39">
        <v>1</v>
      </c>
      <c r="G56" s="39"/>
      <c r="H56" s="39" t="s">
        <v>34</v>
      </c>
      <c r="I56" s="39">
        <v>12.8</v>
      </c>
      <c r="J56" s="39">
        <v>17</v>
      </c>
      <c r="K56" s="39">
        <v>0</v>
      </c>
      <c r="L56" s="39">
        <v>0</v>
      </c>
      <c r="M56" s="39">
        <v>0</v>
      </c>
      <c r="N56" s="39">
        <v>0</v>
      </c>
      <c r="O56" s="39">
        <v>33</v>
      </c>
      <c r="P56" s="39">
        <v>67</v>
      </c>
      <c r="Q56" s="39">
        <v>33</v>
      </c>
      <c r="R56" s="39">
        <v>67</v>
      </c>
      <c r="S56" s="39">
        <v>46</v>
      </c>
      <c r="T56" s="39">
        <v>54</v>
      </c>
      <c r="U56" s="39">
        <v>59</v>
      </c>
      <c r="V56" s="39">
        <v>41</v>
      </c>
      <c r="W56" s="31" t="s">
        <v>135</v>
      </c>
      <c r="Y56" s="31" t="s">
        <v>23</v>
      </c>
      <c r="Z56" s="31" t="s">
        <v>134</v>
      </c>
      <c r="AA56" s="31" t="b">
        <v>0</v>
      </c>
    </row>
    <row r="57" spans="2:27" ht="15" x14ac:dyDescent="0.25">
      <c r="B57" s="8">
        <v>1</v>
      </c>
      <c r="C57" s="39" t="s">
        <v>136</v>
      </c>
      <c r="D57" s="39">
        <v>1</v>
      </c>
      <c r="E57" s="39" t="s">
        <v>736</v>
      </c>
      <c r="F57" s="39">
        <v>1</v>
      </c>
      <c r="G57" s="39"/>
      <c r="H57" s="39" t="s">
        <v>34</v>
      </c>
      <c r="I57" s="39">
        <v>2.5</v>
      </c>
      <c r="J57" s="39">
        <v>-5.0999999999999996</v>
      </c>
      <c r="K57" s="39">
        <v>100</v>
      </c>
      <c r="L57" s="39">
        <v>100</v>
      </c>
      <c r="M57" s="39">
        <v>0.2</v>
      </c>
      <c r="N57" s="39">
        <v>0</v>
      </c>
      <c r="O57" s="39">
        <v>45.2</v>
      </c>
      <c r="P57" s="39">
        <v>54.8</v>
      </c>
      <c r="Q57" s="39">
        <v>62.5</v>
      </c>
      <c r="R57" s="39">
        <v>37.5</v>
      </c>
      <c r="S57" s="39">
        <v>48.9</v>
      </c>
      <c r="T57" s="39">
        <v>51.1</v>
      </c>
      <c r="U57" s="39">
        <v>49.8</v>
      </c>
      <c r="V57" s="39">
        <v>50.2</v>
      </c>
      <c r="W57" s="31" t="s">
        <v>137</v>
      </c>
      <c r="Y57" s="31" t="s">
        <v>25</v>
      </c>
      <c r="Z57" s="31" t="s">
        <v>136</v>
      </c>
      <c r="AA57" s="31" t="b">
        <v>0</v>
      </c>
    </row>
    <row r="58" spans="2:27" ht="15" x14ac:dyDescent="0.25">
      <c r="B58" s="8">
        <v>0</v>
      </c>
      <c r="C58" s="39" t="s">
        <v>138</v>
      </c>
      <c r="D58" s="39">
        <v>1</v>
      </c>
      <c r="E58" s="39" t="s">
        <v>736</v>
      </c>
      <c r="F58" s="39">
        <v>1</v>
      </c>
      <c r="G58" s="39"/>
      <c r="H58" s="39">
        <v>1</v>
      </c>
      <c r="I58" s="39">
        <v>15</v>
      </c>
      <c r="J58" s="39">
        <v>14</v>
      </c>
      <c r="K58" s="39">
        <v>0</v>
      </c>
      <c r="L58" s="39">
        <v>0</v>
      </c>
      <c r="M58" s="39">
        <v>0</v>
      </c>
      <c r="N58" s="39">
        <v>0</v>
      </c>
      <c r="O58" s="39">
        <v>48</v>
      </c>
      <c r="P58" s="39">
        <v>52</v>
      </c>
      <c r="Q58" s="39">
        <v>26</v>
      </c>
      <c r="R58" s="39">
        <v>74</v>
      </c>
      <c r="S58" s="39">
        <v>44</v>
      </c>
      <c r="T58" s="39">
        <v>56</v>
      </c>
      <c r="U58" s="39">
        <v>68</v>
      </c>
      <c r="V58" s="39">
        <v>32</v>
      </c>
      <c r="Y58" s="31" t="s">
        <v>23</v>
      </c>
      <c r="Z58" s="31" t="s">
        <v>138</v>
      </c>
      <c r="AA58" s="31" t="b">
        <v>0</v>
      </c>
    </row>
    <row r="59" spans="2:27" ht="15" x14ac:dyDescent="0.25">
      <c r="B59" s="8">
        <v>1</v>
      </c>
      <c r="C59" s="39" t="s">
        <v>139</v>
      </c>
      <c r="D59" s="39">
        <v>1</v>
      </c>
      <c r="E59" s="39" t="s">
        <v>736</v>
      </c>
      <c r="F59" s="39">
        <v>1</v>
      </c>
      <c r="G59" s="39"/>
      <c r="H59" s="39" t="s">
        <v>34</v>
      </c>
      <c r="I59" s="39">
        <v>3.3</v>
      </c>
      <c r="J59" s="39">
        <v>6.9</v>
      </c>
      <c r="K59" s="39">
        <v>0</v>
      </c>
      <c r="L59" s="39">
        <v>0</v>
      </c>
      <c r="M59" s="39">
        <v>0</v>
      </c>
      <c r="N59" s="39">
        <v>0</v>
      </c>
      <c r="O59" s="39">
        <v>47.7</v>
      </c>
      <c r="P59" s="39">
        <v>52.3</v>
      </c>
      <c r="Q59" s="39">
        <v>48.4</v>
      </c>
      <c r="R59" s="39">
        <v>51.6</v>
      </c>
      <c r="S59" s="39">
        <v>55.5</v>
      </c>
      <c r="T59" s="39">
        <v>44.5</v>
      </c>
      <c r="U59" s="39">
        <v>51.6</v>
      </c>
      <c r="V59" s="39">
        <v>48.4</v>
      </c>
      <c r="W59" s="31" t="s">
        <v>140</v>
      </c>
      <c r="Y59" s="31" t="s">
        <v>22</v>
      </c>
      <c r="Z59" s="31" t="s">
        <v>139</v>
      </c>
      <c r="AA59" s="31" t="b">
        <v>0</v>
      </c>
    </row>
    <row r="60" spans="2:27" ht="15" x14ac:dyDescent="0.25">
      <c r="B60" s="8">
        <v>1</v>
      </c>
      <c r="C60" s="39" t="s">
        <v>141</v>
      </c>
      <c r="D60" s="39">
        <v>1</v>
      </c>
      <c r="E60" s="39" t="s">
        <v>738</v>
      </c>
      <c r="F60" s="39">
        <v>1</v>
      </c>
      <c r="G60" s="39"/>
      <c r="H60" s="39" t="s">
        <v>34</v>
      </c>
      <c r="I60" s="39">
        <v>14.3</v>
      </c>
      <c r="J60" s="39">
        <v>13.4</v>
      </c>
      <c r="K60" s="39">
        <v>-35</v>
      </c>
      <c r="L60" s="39">
        <v>-60</v>
      </c>
      <c r="M60" s="39">
        <v>3.5</v>
      </c>
      <c r="N60" s="39">
        <v>1.8</v>
      </c>
      <c r="O60" s="39">
        <v>19</v>
      </c>
      <c r="P60" s="39">
        <v>81</v>
      </c>
      <c r="Q60" s="39">
        <v>19</v>
      </c>
      <c r="R60" s="39">
        <v>81</v>
      </c>
      <c r="S60" s="39">
        <v>23</v>
      </c>
      <c r="T60" s="39">
        <v>77</v>
      </c>
      <c r="U60" s="39">
        <v>33</v>
      </c>
      <c r="V60" s="39">
        <v>67</v>
      </c>
      <c r="W60" s="31" t="s">
        <v>142</v>
      </c>
      <c r="Y60" s="31" t="s">
        <v>25</v>
      </c>
      <c r="Z60" s="31" t="s">
        <v>141</v>
      </c>
      <c r="AA60" s="31" t="b">
        <v>0</v>
      </c>
    </row>
    <row r="61" spans="2:27" ht="15" x14ac:dyDescent="0.25">
      <c r="B61" s="8">
        <v>1</v>
      </c>
      <c r="C61" s="39" t="s">
        <v>143</v>
      </c>
      <c r="D61" s="39">
        <v>1</v>
      </c>
      <c r="E61" s="39" t="s">
        <v>740</v>
      </c>
      <c r="F61" s="39">
        <v>1</v>
      </c>
      <c r="G61" s="39"/>
      <c r="H61" s="39" t="s">
        <v>46</v>
      </c>
      <c r="I61" s="39">
        <v>25.5</v>
      </c>
      <c r="J61" s="39">
        <v>18.899999999999999</v>
      </c>
      <c r="K61" s="39">
        <v>-31.8</v>
      </c>
      <c r="L61" s="39">
        <v>0</v>
      </c>
      <c r="M61" s="39">
        <v>61.5</v>
      </c>
      <c r="N61" s="39">
        <v>14.7</v>
      </c>
      <c r="O61" s="39">
        <v>51.1</v>
      </c>
      <c r="P61" s="39">
        <v>48.9</v>
      </c>
      <c r="Q61" s="39">
        <v>87.7</v>
      </c>
      <c r="R61" s="39">
        <v>12.3</v>
      </c>
      <c r="S61" s="39">
        <v>90.3</v>
      </c>
      <c r="T61" s="39">
        <v>9.6999999999999993</v>
      </c>
      <c r="U61" s="39">
        <v>93.8</v>
      </c>
      <c r="V61" s="39">
        <v>6.2</v>
      </c>
      <c r="W61" s="31" t="s">
        <v>144</v>
      </c>
      <c r="Y61" s="31" t="s">
        <v>22</v>
      </c>
      <c r="Z61" s="31" t="s">
        <v>143</v>
      </c>
      <c r="AA61" s="31" t="b">
        <v>0</v>
      </c>
    </row>
    <row r="62" spans="2:27" ht="15" x14ac:dyDescent="0.25">
      <c r="B62" s="8">
        <v>1</v>
      </c>
      <c r="C62" s="39" t="s">
        <v>145</v>
      </c>
      <c r="D62" s="39">
        <v>1</v>
      </c>
      <c r="E62" s="39" t="s">
        <v>738</v>
      </c>
      <c r="F62" s="39">
        <v>1</v>
      </c>
      <c r="G62" s="39"/>
      <c r="H62" s="39" t="s">
        <v>34</v>
      </c>
      <c r="I62" s="39">
        <v>1.9</v>
      </c>
      <c r="J62" s="39">
        <v>-2.1</v>
      </c>
      <c r="K62" s="39">
        <v>-0.7</v>
      </c>
      <c r="L62" s="39">
        <v>0</v>
      </c>
      <c r="M62" s="39">
        <v>22.5</v>
      </c>
      <c r="N62" s="39">
        <v>23.1</v>
      </c>
      <c r="O62" s="39">
        <v>29.2</v>
      </c>
      <c r="P62" s="39">
        <v>70.8</v>
      </c>
      <c r="Q62" s="39">
        <v>32.4</v>
      </c>
      <c r="R62" s="39">
        <v>67.599999999999994</v>
      </c>
      <c r="S62" s="39">
        <v>27.9</v>
      </c>
      <c r="T62" s="39">
        <v>72.099999999999994</v>
      </c>
      <c r="U62" s="39">
        <v>30.5</v>
      </c>
      <c r="V62" s="39">
        <v>69.5</v>
      </c>
      <c r="W62" s="31" t="s">
        <v>146</v>
      </c>
      <c r="Y62" s="31" t="s">
        <v>25</v>
      </c>
      <c r="Z62" s="31" t="s">
        <v>145</v>
      </c>
      <c r="AA62" s="31" t="b">
        <v>0</v>
      </c>
    </row>
    <row r="63" spans="2:27" ht="15" x14ac:dyDescent="0.25">
      <c r="B63" s="8">
        <v>1</v>
      </c>
      <c r="C63" s="39" t="s">
        <v>147</v>
      </c>
      <c r="D63" s="39">
        <v>1</v>
      </c>
      <c r="E63" s="39" t="s">
        <v>736</v>
      </c>
      <c r="F63" s="39">
        <v>1</v>
      </c>
      <c r="G63" s="39"/>
      <c r="H63" s="39" t="s">
        <v>148</v>
      </c>
      <c r="I63" s="39">
        <v>7.4</v>
      </c>
      <c r="J63" s="39">
        <v>9.3000000000000007</v>
      </c>
      <c r="K63" s="39">
        <v>12.9</v>
      </c>
      <c r="L63" s="39">
        <v>18.399999999999999</v>
      </c>
      <c r="M63" s="39">
        <v>29</v>
      </c>
      <c r="N63" s="39">
        <v>0.2</v>
      </c>
      <c r="O63" s="39">
        <v>39.799999999999997</v>
      </c>
      <c r="P63" s="39">
        <v>60.2</v>
      </c>
      <c r="Q63" s="39">
        <v>53.6</v>
      </c>
      <c r="R63" s="39">
        <v>46.4</v>
      </c>
      <c r="S63" s="39">
        <v>62.5</v>
      </c>
      <c r="T63" s="39">
        <v>37.5</v>
      </c>
      <c r="U63" s="39">
        <v>62.9</v>
      </c>
      <c r="V63" s="39">
        <v>37.1</v>
      </c>
      <c r="W63" s="31" t="s">
        <v>149</v>
      </c>
      <c r="Y63" s="31" t="s">
        <v>22</v>
      </c>
      <c r="Z63" s="31" t="s">
        <v>147</v>
      </c>
      <c r="AA63" s="31" t="b">
        <v>0</v>
      </c>
    </row>
    <row r="64" spans="2:27" ht="15" x14ac:dyDescent="0.25">
      <c r="B64" s="8">
        <v>1</v>
      </c>
      <c r="C64" s="39" t="s">
        <v>150</v>
      </c>
      <c r="D64" s="39">
        <v>1</v>
      </c>
      <c r="E64" s="39" t="s">
        <v>736</v>
      </c>
      <c r="F64" s="39">
        <v>1</v>
      </c>
      <c r="G64" s="39"/>
      <c r="H64" s="39">
        <v>1</v>
      </c>
      <c r="I64" s="39">
        <v>3.6</v>
      </c>
      <c r="J64" s="39">
        <v>3.4</v>
      </c>
      <c r="K64" s="39">
        <v>-164</v>
      </c>
      <c r="L64" s="39">
        <v>-252</v>
      </c>
      <c r="M64" s="39">
        <v>0.7</v>
      </c>
      <c r="N64" s="39">
        <v>0.3</v>
      </c>
      <c r="O64" s="39">
        <v>56</v>
      </c>
      <c r="P64" s="39">
        <v>44</v>
      </c>
      <c r="Q64" s="39">
        <v>39</v>
      </c>
      <c r="R64" s="39">
        <v>61</v>
      </c>
      <c r="S64" s="39">
        <v>44</v>
      </c>
      <c r="T64" s="39">
        <v>56</v>
      </c>
      <c r="U64" s="39">
        <v>57</v>
      </c>
      <c r="V64" s="39">
        <v>43</v>
      </c>
      <c r="W64" s="31" t="s">
        <v>151</v>
      </c>
      <c r="Y64" s="31" t="s">
        <v>22</v>
      </c>
      <c r="Z64" s="31" t="s">
        <v>150</v>
      </c>
      <c r="AA64" s="31" t="b">
        <v>0</v>
      </c>
    </row>
    <row r="65" spans="2:27" ht="15" x14ac:dyDescent="0.25">
      <c r="B65" s="8">
        <v>0</v>
      </c>
      <c r="C65" s="39" t="s">
        <v>152</v>
      </c>
      <c r="D65" s="39">
        <v>1</v>
      </c>
      <c r="E65" s="39" t="s">
        <v>736</v>
      </c>
      <c r="F65" s="39">
        <v>1</v>
      </c>
      <c r="G65" s="39"/>
      <c r="H65" s="39">
        <v>1</v>
      </c>
      <c r="I65" s="39">
        <v>15</v>
      </c>
      <c r="J65" s="39">
        <v>21.9</v>
      </c>
      <c r="K65" s="39">
        <v>0</v>
      </c>
      <c r="L65" s="39">
        <v>0</v>
      </c>
      <c r="M65" s="39">
        <v>0</v>
      </c>
      <c r="N65" s="39">
        <v>0</v>
      </c>
      <c r="O65" s="39">
        <v>30.4</v>
      </c>
      <c r="P65" s="39">
        <v>69.599999999999994</v>
      </c>
      <c r="Q65" s="39">
        <v>33.299999999999997</v>
      </c>
      <c r="R65" s="39">
        <v>66.7</v>
      </c>
      <c r="S65" s="39">
        <v>20</v>
      </c>
      <c r="T65" s="39">
        <v>80</v>
      </c>
      <c r="U65" s="39">
        <v>47.9</v>
      </c>
      <c r="V65" s="39">
        <v>52.1</v>
      </c>
      <c r="W65" s="31" t="s">
        <v>153</v>
      </c>
      <c r="Y65" s="31" t="s">
        <v>23</v>
      </c>
      <c r="Z65" s="31" t="s">
        <v>152</v>
      </c>
      <c r="AA65" s="31" t="b">
        <v>0</v>
      </c>
    </row>
    <row r="66" spans="2:27" ht="15" x14ac:dyDescent="0.25">
      <c r="B66" s="8">
        <v>1</v>
      </c>
      <c r="C66" s="39" t="s">
        <v>154</v>
      </c>
      <c r="D66" s="39">
        <v>1</v>
      </c>
      <c r="E66" s="39" t="s">
        <v>736</v>
      </c>
      <c r="F66" s="39">
        <v>1</v>
      </c>
      <c r="G66" s="39"/>
      <c r="H66" s="39" t="s">
        <v>34</v>
      </c>
      <c r="I66" s="39">
        <v>1.2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55.5</v>
      </c>
      <c r="P66" s="39">
        <v>44.5</v>
      </c>
      <c r="Q66" s="39">
        <v>38.6</v>
      </c>
      <c r="R66" s="39">
        <v>61.4</v>
      </c>
      <c r="S66" s="39">
        <v>46.5</v>
      </c>
      <c r="T66" s="39">
        <v>53.5</v>
      </c>
      <c r="U66" s="39">
        <v>54.2</v>
      </c>
      <c r="V66" s="39">
        <v>45.8</v>
      </c>
      <c r="W66" s="31" t="s">
        <v>155</v>
      </c>
      <c r="Y66" s="31" t="s">
        <v>23</v>
      </c>
      <c r="Z66" s="31" t="s">
        <v>154</v>
      </c>
      <c r="AA66" s="31" t="b">
        <v>0</v>
      </c>
    </row>
    <row r="67" spans="2:27" ht="15" x14ac:dyDescent="0.25">
      <c r="B67" s="8">
        <v>1</v>
      </c>
      <c r="C67" s="39" t="s">
        <v>156</v>
      </c>
      <c r="D67" s="39">
        <v>1</v>
      </c>
      <c r="E67" s="39" t="s">
        <v>736</v>
      </c>
      <c r="F67" s="39">
        <v>1</v>
      </c>
      <c r="G67" s="39"/>
      <c r="H67" s="39">
        <v>1</v>
      </c>
      <c r="I67" s="39">
        <v>7.4</v>
      </c>
      <c r="J67" s="39">
        <v>10.6</v>
      </c>
      <c r="K67" s="39">
        <v>0</v>
      </c>
      <c r="L67" s="39">
        <v>0</v>
      </c>
      <c r="M67" s="39">
        <v>0</v>
      </c>
      <c r="N67" s="39">
        <v>0</v>
      </c>
      <c r="O67" s="39">
        <v>42.9</v>
      </c>
      <c r="P67" s="39">
        <v>57.1</v>
      </c>
      <c r="Q67" s="39">
        <v>44.9</v>
      </c>
      <c r="R67" s="39">
        <v>55.1</v>
      </c>
      <c r="S67" s="39">
        <v>33.1</v>
      </c>
      <c r="T67" s="39">
        <v>66.900000000000006</v>
      </c>
      <c r="U67" s="39">
        <v>43.1</v>
      </c>
      <c r="V67" s="39">
        <v>56.9</v>
      </c>
      <c r="W67" s="31" t="s">
        <v>157</v>
      </c>
      <c r="Y67" s="31" t="s">
        <v>22</v>
      </c>
      <c r="Z67" s="31" t="s">
        <v>156</v>
      </c>
      <c r="AA67" s="31" t="b">
        <v>0</v>
      </c>
    </row>
    <row r="68" spans="2:27" ht="15" x14ac:dyDescent="0.25">
      <c r="B68" s="8">
        <v>1</v>
      </c>
      <c r="C68" s="39" t="s">
        <v>158</v>
      </c>
      <c r="D68" s="39">
        <v>1</v>
      </c>
      <c r="E68" s="39" t="s">
        <v>798</v>
      </c>
      <c r="F68" s="39">
        <v>1</v>
      </c>
      <c r="G68" s="39"/>
      <c r="H68" s="39" t="s">
        <v>34</v>
      </c>
      <c r="I68" s="39">
        <v>8.1</v>
      </c>
      <c r="J68" s="39">
        <v>1.4</v>
      </c>
      <c r="K68" s="39">
        <v>14</v>
      </c>
      <c r="L68" s="39">
        <v>0</v>
      </c>
      <c r="M68" s="39">
        <v>13</v>
      </c>
      <c r="N68" s="39">
        <v>11</v>
      </c>
      <c r="O68" s="39">
        <v>54</v>
      </c>
      <c r="P68" s="39">
        <v>46</v>
      </c>
      <c r="Q68" s="39">
        <v>53</v>
      </c>
      <c r="R68" s="39">
        <v>47</v>
      </c>
      <c r="S68" s="39">
        <v>49</v>
      </c>
      <c r="T68" s="39">
        <v>51</v>
      </c>
      <c r="U68" s="39">
        <v>57</v>
      </c>
      <c r="V68" s="39">
        <v>43</v>
      </c>
      <c r="W68" s="31" t="s">
        <v>159</v>
      </c>
      <c r="Y68" s="31" t="s">
        <v>25</v>
      </c>
      <c r="Z68" s="31" t="s">
        <v>158</v>
      </c>
      <c r="AA68" s="31" t="b">
        <v>0</v>
      </c>
    </row>
    <row r="69" spans="2:27" ht="15" x14ac:dyDescent="0.25">
      <c r="B69" s="8">
        <v>1</v>
      </c>
      <c r="C69" s="39" t="s">
        <v>160</v>
      </c>
      <c r="D69" s="39">
        <v>1</v>
      </c>
      <c r="E69" s="39" t="s">
        <v>737</v>
      </c>
      <c r="F69" s="39">
        <v>1</v>
      </c>
      <c r="G69" s="39"/>
      <c r="H69" s="39" t="s">
        <v>34</v>
      </c>
      <c r="I69" s="39">
        <v>8.1999999999999993</v>
      </c>
      <c r="J69" s="39">
        <v>11.1</v>
      </c>
      <c r="K69" s="39">
        <v>0</v>
      </c>
      <c r="L69" s="39">
        <v>0</v>
      </c>
      <c r="M69" s="39">
        <v>0</v>
      </c>
      <c r="N69" s="39">
        <v>0</v>
      </c>
      <c r="O69" s="39">
        <v>24</v>
      </c>
      <c r="P69" s="39">
        <v>76</v>
      </c>
      <c r="Q69" s="39">
        <v>35</v>
      </c>
      <c r="R69" s="39">
        <v>65</v>
      </c>
      <c r="S69" s="39">
        <v>41</v>
      </c>
      <c r="T69" s="39">
        <v>59</v>
      </c>
      <c r="U69" s="39">
        <v>42</v>
      </c>
      <c r="V69" s="39">
        <v>58</v>
      </c>
      <c r="W69" s="31" t="s">
        <v>161</v>
      </c>
      <c r="Y69" s="31" t="s">
        <v>24</v>
      </c>
      <c r="Z69" s="31" t="s">
        <v>160</v>
      </c>
      <c r="AA69" s="31" t="b">
        <v>0</v>
      </c>
    </row>
    <row r="70" spans="2:27" ht="15" x14ac:dyDescent="0.25">
      <c r="B70" s="8">
        <v>1</v>
      </c>
      <c r="C70" s="39" t="s">
        <v>162</v>
      </c>
      <c r="D70" s="39">
        <v>1</v>
      </c>
      <c r="E70" s="39" t="s">
        <v>736</v>
      </c>
      <c r="F70" s="39">
        <v>1</v>
      </c>
      <c r="G70" s="39"/>
      <c r="H70" s="39" t="s">
        <v>34</v>
      </c>
      <c r="I70" s="39">
        <v>10.3</v>
      </c>
      <c r="J70" s="39">
        <v>18</v>
      </c>
      <c r="K70" s="39">
        <v>0</v>
      </c>
      <c r="L70" s="39">
        <v>0</v>
      </c>
      <c r="M70" s="39">
        <v>0</v>
      </c>
      <c r="N70" s="39">
        <v>0</v>
      </c>
      <c r="O70" s="39">
        <v>44</v>
      </c>
      <c r="P70" s="39">
        <v>56</v>
      </c>
      <c r="Q70" s="39">
        <v>34</v>
      </c>
      <c r="R70" s="39">
        <v>66</v>
      </c>
      <c r="S70" s="39">
        <v>58</v>
      </c>
      <c r="T70" s="39">
        <v>42</v>
      </c>
      <c r="U70" s="39">
        <v>56</v>
      </c>
      <c r="V70" s="39">
        <v>44</v>
      </c>
      <c r="W70" s="31" t="s">
        <v>163</v>
      </c>
      <c r="Y70" s="31" t="s">
        <v>22</v>
      </c>
      <c r="Z70" s="31" t="s">
        <v>162</v>
      </c>
      <c r="AA70" s="31" t="b">
        <v>0</v>
      </c>
    </row>
    <row r="71" spans="2:27" ht="15" x14ac:dyDescent="0.25">
      <c r="B71" s="8">
        <v>1</v>
      </c>
      <c r="C71" s="39" t="s">
        <v>164</v>
      </c>
      <c r="D71" s="39">
        <v>1</v>
      </c>
      <c r="E71" s="39" t="s">
        <v>738</v>
      </c>
      <c r="F71" s="39">
        <v>1</v>
      </c>
      <c r="G71" s="39"/>
      <c r="H71" s="39" t="s">
        <v>34</v>
      </c>
      <c r="I71" s="39">
        <v>3.6</v>
      </c>
      <c r="J71" s="39">
        <v>0.2</v>
      </c>
      <c r="K71" s="39">
        <v>0</v>
      </c>
      <c r="L71" s="39">
        <v>0</v>
      </c>
      <c r="M71" s="39">
        <v>0</v>
      </c>
      <c r="N71" s="39">
        <v>0</v>
      </c>
      <c r="O71" s="39">
        <v>33.5</v>
      </c>
      <c r="P71" s="39">
        <v>66.5</v>
      </c>
      <c r="Q71" s="39">
        <v>37.200000000000003</v>
      </c>
      <c r="R71" s="39">
        <v>62.8</v>
      </c>
      <c r="S71" s="39">
        <v>38.4</v>
      </c>
      <c r="T71" s="39">
        <v>61.6</v>
      </c>
      <c r="U71" s="39">
        <v>38.4</v>
      </c>
      <c r="V71" s="39">
        <v>61.6</v>
      </c>
      <c r="W71" s="31" t="s">
        <v>165</v>
      </c>
      <c r="Y71" s="31" t="s">
        <v>25</v>
      </c>
      <c r="Z71" s="31" t="s">
        <v>164</v>
      </c>
      <c r="AA71" s="31" t="b">
        <v>0</v>
      </c>
    </row>
    <row r="72" spans="2:27" ht="15" x14ac:dyDescent="0.25">
      <c r="B72" s="8">
        <v>1</v>
      </c>
      <c r="C72" s="40" t="s">
        <v>166</v>
      </c>
      <c r="D72" s="40">
        <v>1</v>
      </c>
      <c r="E72" s="39" t="s">
        <v>740</v>
      </c>
      <c r="F72" s="39">
        <v>1</v>
      </c>
      <c r="G72" s="40">
        <v>7583911</v>
      </c>
      <c r="H72" s="40">
        <v>1</v>
      </c>
      <c r="I72" s="40">
        <v>6.3</v>
      </c>
      <c r="J72" s="40">
        <v>3</v>
      </c>
      <c r="K72" s="40">
        <v>0</v>
      </c>
      <c r="L72" s="40">
        <v>0</v>
      </c>
      <c r="M72" s="40">
        <v>0</v>
      </c>
      <c r="N72" s="40">
        <v>0</v>
      </c>
      <c r="O72" s="40">
        <v>64</v>
      </c>
      <c r="P72" s="40">
        <v>36</v>
      </c>
      <c r="Q72" s="40">
        <v>94</v>
      </c>
      <c r="R72" s="40">
        <v>6</v>
      </c>
      <c r="S72" s="40">
        <v>81</v>
      </c>
      <c r="T72" s="40">
        <v>19</v>
      </c>
      <c r="U72" s="40">
        <v>87</v>
      </c>
      <c r="V72" s="40">
        <v>13</v>
      </c>
      <c r="W72" s="2" t="s">
        <v>167</v>
      </c>
      <c r="X72" s="2"/>
      <c r="Y72" s="2" t="s">
        <v>22</v>
      </c>
      <c r="Z72" s="2" t="s">
        <v>166</v>
      </c>
      <c r="AA72" s="2" t="b">
        <v>0</v>
      </c>
    </row>
    <row r="73" spans="2:27" ht="15" x14ac:dyDescent="0.25">
      <c r="B73" s="8">
        <v>1</v>
      </c>
      <c r="C73" s="39" t="s">
        <v>168</v>
      </c>
      <c r="D73" s="39">
        <v>1</v>
      </c>
      <c r="E73" s="39" t="s">
        <v>739</v>
      </c>
      <c r="F73" s="39">
        <v>1</v>
      </c>
      <c r="G73" s="39"/>
      <c r="H73" s="39" t="s">
        <v>43</v>
      </c>
      <c r="I73" s="39">
        <v>8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51.1</v>
      </c>
      <c r="P73" s="39">
        <v>48.9</v>
      </c>
      <c r="Q73" s="39">
        <v>69.099999999999994</v>
      </c>
      <c r="R73" s="39">
        <v>30.9</v>
      </c>
      <c r="S73" s="39">
        <v>70.099999999999994</v>
      </c>
      <c r="T73" s="39">
        <v>29.9</v>
      </c>
      <c r="U73" s="39">
        <v>76.5</v>
      </c>
      <c r="V73" s="39">
        <v>23.5</v>
      </c>
      <c r="Y73" s="31" t="s">
        <v>26</v>
      </c>
      <c r="Z73" s="31" t="s">
        <v>168</v>
      </c>
      <c r="AA73" s="31" t="b">
        <v>0</v>
      </c>
    </row>
    <row r="74" spans="2:27" ht="15" x14ac:dyDescent="0.25">
      <c r="B74" s="8">
        <v>1</v>
      </c>
      <c r="C74" s="39" t="s">
        <v>169</v>
      </c>
      <c r="D74" s="39">
        <v>1</v>
      </c>
      <c r="E74" s="39" t="s">
        <v>736</v>
      </c>
      <c r="F74" s="39">
        <v>1</v>
      </c>
      <c r="G74" s="39"/>
      <c r="H74" s="39" t="s">
        <v>34</v>
      </c>
      <c r="I74" s="39">
        <v>-6</v>
      </c>
      <c r="J74" s="39">
        <v>-4</v>
      </c>
      <c r="K74" s="39">
        <v>77.599999999999994</v>
      </c>
      <c r="L74" s="39">
        <v>31.5</v>
      </c>
      <c r="M74" s="39">
        <v>25.6</v>
      </c>
      <c r="N74" s="39">
        <v>4.5999999999999996</v>
      </c>
      <c r="O74" s="39">
        <v>65.3</v>
      </c>
      <c r="P74" s="39">
        <v>34.700000000000003</v>
      </c>
      <c r="Q74" s="39">
        <v>55.8</v>
      </c>
      <c r="R74" s="39">
        <v>44.2</v>
      </c>
      <c r="S74" s="39">
        <v>40.1</v>
      </c>
      <c r="T74" s="39">
        <v>59.9</v>
      </c>
      <c r="U74" s="39">
        <v>47.4</v>
      </c>
      <c r="V74" s="39">
        <v>52.6</v>
      </c>
      <c r="W74" s="31" t="s">
        <v>170</v>
      </c>
      <c r="Y74" s="31" t="s">
        <v>22</v>
      </c>
      <c r="Z74" s="31" t="s">
        <v>169</v>
      </c>
      <c r="AA74" s="31" t="b">
        <v>0</v>
      </c>
    </row>
    <row r="75" spans="2:27" ht="15" x14ac:dyDescent="0.25">
      <c r="B75" s="8">
        <v>1</v>
      </c>
      <c r="C75" s="39" t="s">
        <v>171</v>
      </c>
      <c r="D75" s="39">
        <v>1</v>
      </c>
      <c r="E75" s="39" t="s">
        <v>736</v>
      </c>
      <c r="F75" s="39">
        <v>1</v>
      </c>
      <c r="G75" s="39"/>
      <c r="H75" s="39" t="s">
        <v>34</v>
      </c>
      <c r="I75" s="39">
        <v>-3.1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39.6</v>
      </c>
      <c r="P75" s="39">
        <v>60.4</v>
      </c>
      <c r="Q75" s="39">
        <v>27.5</v>
      </c>
      <c r="R75" s="39">
        <v>72.5</v>
      </c>
      <c r="S75" s="39">
        <v>26</v>
      </c>
      <c r="T75" s="39">
        <v>74</v>
      </c>
      <c r="U75" s="39">
        <v>43.1</v>
      </c>
      <c r="V75" s="39">
        <v>56.9</v>
      </c>
      <c r="W75" s="31" t="s">
        <v>172</v>
      </c>
      <c r="Y75" s="31" t="s">
        <v>23</v>
      </c>
      <c r="Z75" s="31" t="s">
        <v>171</v>
      </c>
      <c r="AA75" s="31" t="b">
        <v>0</v>
      </c>
    </row>
    <row r="76" spans="2:27" ht="15" x14ac:dyDescent="0.25">
      <c r="B76" s="8">
        <v>1</v>
      </c>
      <c r="C76" s="39" t="s">
        <v>173</v>
      </c>
      <c r="D76" s="39">
        <v>1</v>
      </c>
      <c r="E76" s="39" t="s">
        <v>736</v>
      </c>
      <c r="F76" s="39">
        <v>1</v>
      </c>
      <c r="G76" s="39"/>
      <c r="H76" s="39" t="s">
        <v>34</v>
      </c>
      <c r="I76" s="39">
        <v>9.1999999999999993</v>
      </c>
      <c r="J76" s="39">
        <v>11.2</v>
      </c>
      <c r="K76" s="39">
        <v>0</v>
      </c>
      <c r="L76" s="39">
        <v>0</v>
      </c>
      <c r="M76" s="39">
        <v>0</v>
      </c>
      <c r="N76" s="39">
        <v>0</v>
      </c>
      <c r="O76" s="39">
        <v>46</v>
      </c>
      <c r="P76" s="39">
        <v>54</v>
      </c>
      <c r="Q76" s="39">
        <v>25</v>
      </c>
      <c r="R76" s="39">
        <v>75</v>
      </c>
      <c r="S76" s="39">
        <v>56</v>
      </c>
      <c r="T76" s="39">
        <v>44</v>
      </c>
      <c r="U76" s="39">
        <v>49</v>
      </c>
      <c r="V76" s="39">
        <v>51</v>
      </c>
      <c r="Y76" s="31" t="s">
        <v>22</v>
      </c>
      <c r="Z76" s="31" t="s">
        <v>173</v>
      </c>
      <c r="AA76" s="31" t="b">
        <v>0</v>
      </c>
    </row>
    <row r="77" spans="2:27" ht="15" x14ac:dyDescent="0.25">
      <c r="B77" s="8">
        <v>1</v>
      </c>
      <c r="C77" s="39" t="s">
        <v>174</v>
      </c>
      <c r="D77" s="39">
        <v>1</v>
      </c>
      <c r="E77" s="39" t="s">
        <v>738</v>
      </c>
      <c r="F77" s="39">
        <v>1</v>
      </c>
      <c r="G77" s="39"/>
      <c r="H77" s="39" t="s">
        <v>34</v>
      </c>
      <c r="I77" s="39">
        <v>12.1</v>
      </c>
      <c r="J77" s="39">
        <v>14.9</v>
      </c>
      <c r="K77" s="39">
        <v>0</v>
      </c>
      <c r="L77" s="39">
        <v>0</v>
      </c>
      <c r="M77" s="39">
        <v>0</v>
      </c>
      <c r="N77" s="39">
        <v>0</v>
      </c>
      <c r="O77" s="39">
        <v>25.1</v>
      </c>
      <c r="P77" s="39">
        <v>74.900000000000006</v>
      </c>
      <c r="Q77" s="39">
        <v>29.9</v>
      </c>
      <c r="R77" s="39">
        <v>70.099999999999994</v>
      </c>
      <c r="S77" s="39">
        <v>49.4</v>
      </c>
      <c r="T77" s="39">
        <v>50.6</v>
      </c>
      <c r="U77" s="39">
        <v>45.2</v>
      </c>
      <c r="V77" s="39">
        <v>54.8</v>
      </c>
      <c r="W77" s="31" t="s">
        <v>175</v>
      </c>
      <c r="Y77" s="31" t="s">
        <v>24</v>
      </c>
      <c r="Z77" s="31" t="s">
        <v>174</v>
      </c>
      <c r="AA77" s="31" t="b">
        <v>0</v>
      </c>
    </row>
    <row r="78" spans="2:27" ht="15" x14ac:dyDescent="0.25">
      <c r="B78" s="8">
        <v>0</v>
      </c>
      <c r="C78" s="39" t="s">
        <v>176</v>
      </c>
      <c r="D78" s="39">
        <v>1</v>
      </c>
      <c r="E78" s="39" t="s">
        <v>736</v>
      </c>
      <c r="F78" s="39">
        <v>1</v>
      </c>
      <c r="G78" s="39"/>
      <c r="H78" s="39" t="s">
        <v>34</v>
      </c>
      <c r="I78" s="39">
        <v>15.7</v>
      </c>
      <c r="J78" s="39">
        <v>28.1</v>
      </c>
      <c r="K78" s="39">
        <v>0</v>
      </c>
      <c r="L78" s="39">
        <v>0</v>
      </c>
      <c r="M78" s="39">
        <v>0</v>
      </c>
      <c r="N78" s="39">
        <v>0</v>
      </c>
      <c r="O78" s="39">
        <v>18.3</v>
      </c>
      <c r="P78" s="39">
        <v>81.7</v>
      </c>
      <c r="Q78" s="39">
        <v>9.9</v>
      </c>
      <c r="R78" s="39">
        <v>90.1</v>
      </c>
      <c r="S78" s="39">
        <v>43.7</v>
      </c>
      <c r="T78" s="39">
        <v>56.3</v>
      </c>
      <c r="U78" s="39">
        <v>37.1</v>
      </c>
      <c r="V78" s="39">
        <v>62.9</v>
      </c>
      <c r="W78" s="31" t="s">
        <v>177</v>
      </c>
      <c r="Y78" s="31" t="s">
        <v>23</v>
      </c>
      <c r="Z78" s="31" t="s">
        <v>176</v>
      </c>
      <c r="AA78" s="31" t="b">
        <v>0</v>
      </c>
    </row>
    <row r="79" spans="2:27" ht="15" x14ac:dyDescent="0.25">
      <c r="B79" s="8">
        <v>1</v>
      </c>
      <c r="C79" s="39" t="s">
        <v>178</v>
      </c>
      <c r="D79" s="39">
        <v>1</v>
      </c>
      <c r="E79" s="39" t="s">
        <v>737</v>
      </c>
      <c r="F79" s="39">
        <v>1</v>
      </c>
      <c r="G79" s="39"/>
      <c r="H79" s="39" t="s">
        <v>34</v>
      </c>
      <c r="I79" s="39">
        <v>2.8</v>
      </c>
      <c r="J79" s="39">
        <v>0.9</v>
      </c>
      <c r="K79" s="39">
        <v>0</v>
      </c>
      <c r="L79" s="39">
        <v>0</v>
      </c>
      <c r="M79" s="39">
        <v>0</v>
      </c>
      <c r="N79" s="39">
        <v>0</v>
      </c>
      <c r="O79" s="39">
        <v>29.9</v>
      </c>
      <c r="P79" s="39">
        <v>70.099999999999994</v>
      </c>
      <c r="Q79" s="39">
        <v>34.4</v>
      </c>
      <c r="R79" s="39">
        <v>65.599999999999994</v>
      </c>
      <c r="S79" s="39">
        <v>31.1</v>
      </c>
      <c r="T79" s="39">
        <v>68.900000000000006</v>
      </c>
      <c r="U79" s="39">
        <v>33.700000000000003</v>
      </c>
      <c r="V79" s="39">
        <v>66.3</v>
      </c>
      <c r="W79" s="31" t="s">
        <v>179</v>
      </c>
      <c r="Y79" s="31" t="s">
        <v>24</v>
      </c>
      <c r="Z79" s="31" t="s">
        <v>178</v>
      </c>
      <c r="AA79" s="31" t="b">
        <v>0</v>
      </c>
    </row>
    <row r="80" spans="2:27" ht="15" x14ac:dyDescent="0.25">
      <c r="B80" s="8">
        <v>1</v>
      </c>
      <c r="C80" s="39" t="s">
        <v>180</v>
      </c>
      <c r="D80" s="39">
        <v>1</v>
      </c>
      <c r="E80" s="39" t="s">
        <v>736</v>
      </c>
      <c r="F80" s="39">
        <v>1</v>
      </c>
      <c r="G80" s="39"/>
      <c r="H80" s="39" t="s">
        <v>34</v>
      </c>
      <c r="I80" s="39">
        <v>3.5</v>
      </c>
      <c r="J80" s="39">
        <v>0</v>
      </c>
      <c r="K80" s="39">
        <v>100</v>
      </c>
      <c r="L80" s="39">
        <v>100</v>
      </c>
      <c r="M80" s="39">
        <v>0.8</v>
      </c>
      <c r="N80" s="39">
        <v>0</v>
      </c>
      <c r="O80" s="39">
        <v>48.3</v>
      </c>
      <c r="P80" s="39">
        <v>51.7</v>
      </c>
      <c r="Q80" s="39">
        <v>65.599999999999994</v>
      </c>
      <c r="R80" s="39">
        <v>34.4</v>
      </c>
      <c r="S80" s="39">
        <v>46.7</v>
      </c>
      <c r="T80" s="39">
        <v>53.3</v>
      </c>
      <c r="U80" s="39">
        <v>49.2</v>
      </c>
      <c r="V80" s="39">
        <v>50.8</v>
      </c>
      <c r="W80" s="31" t="s">
        <v>181</v>
      </c>
      <c r="Y80" s="31" t="s">
        <v>29</v>
      </c>
      <c r="Z80" s="31" t="s">
        <v>180</v>
      </c>
      <c r="AA80" s="31" t="b">
        <v>0</v>
      </c>
    </row>
    <row r="81" spans="2:27" ht="15" x14ac:dyDescent="0.25">
      <c r="B81" s="8">
        <v>1</v>
      </c>
      <c r="C81" s="39" t="s">
        <v>182</v>
      </c>
      <c r="D81" s="39">
        <v>1</v>
      </c>
      <c r="E81" s="39" t="s">
        <v>736</v>
      </c>
      <c r="F81" s="39">
        <v>1</v>
      </c>
      <c r="G81" s="39"/>
      <c r="H81" s="39" t="s">
        <v>34</v>
      </c>
      <c r="I81" s="39">
        <v>1.6</v>
      </c>
      <c r="J81" s="39">
        <v>0.1</v>
      </c>
      <c r="K81" s="39">
        <v>0.1</v>
      </c>
      <c r="L81" s="39">
        <v>0.1</v>
      </c>
      <c r="M81" s="39">
        <v>0.1</v>
      </c>
      <c r="N81" s="39">
        <v>0.1</v>
      </c>
      <c r="O81" s="39">
        <v>60.9</v>
      </c>
      <c r="P81" s="39">
        <v>39.1</v>
      </c>
      <c r="Q81" s="39">
        <v>37.200000000000003</v>
      </c>
      <c r="R81" s="39">
        <v>62.8</v>
      </c>
      <c r="S81" s="39">
        <v>45.7</v>
      </c>
      <c r="T81" s="39">
        <v>54.3</v>
      </c>
      <c r="U81" s="39">
        <v>54.3</v>
      </c>
      <c r="V81" s="39">
        <v>45.7</v>
      </c>
      <c r="Y81" s="31" t="s">
        <v>22</v>
      </c>
      <c r="Z81" s="31" t="s">
        <v>182</v>
      </c>
      <c r="AA81" s="31" t="b">
        <v>0</v>
      </c>
    </row>
    <row r="82" spans="2:27" ht="15" x14ac:dyDescent="0.25">
      <c r="B82" s="8">
        <v>1</v>
      </c>
      <c r="C82" s="39" t="s">
        <v>183</v>
      </c>
      <c r="D82" s="39">
        <v>1</v>
      </c>
      <c r="E82" s="39" t="s">
        <v>798</v>
      </c>
      <c r="F82" s="39">
        <v>1</v>
      </c>
      <c r="G82" s="39"/>
      <c r="H82" s="39" t="s">
        <v>34</v>
      </c>
      <c r="I82" s="39">
        <v>1.6</v>
      </c>
      <c r="J82" s="39">
        <v>2.4</v>
      </c>
      <c r="K82" s="39">
        <v>22.5</v>
      </c>
      <c r="L82" s="39">
        <v>5.5</v>
      </c>
      <c r="M82" s="39">
        <v>1.4</v>
      </c>
      <c r="N82" s="39">
        <v>2.2999999999999998</v>
      </c>
      <c r="O82" s="39">
        <v>35</v>
      </c>
      <c r="P82" s="39">
        <v>65</v>
      </c>
      <c r="Q82" s="39">
        <v>29</v>
      </c>
      <c r="R82" s="39">
        <v>71</v>
      </c>
      <c r="S82" s="39">
        <v>35</v>
      </c>
      <c r="T82" s="39">
        <v>65</v>
      </c>
      <c r="U82" s="39">
        <v>36</v>
      </c>
      <c r="V82" s="39">
        <v>64</v>
      </c>
      <c r="Y82" s="31" t="s">
        <v>25</v>
      </c>
      <c r="Z82" s="31" t="s">
        <v>183</v>
      </c>
      <c r="AA82" s="31" t="b">
        <v>0</v>
      </c>
    </row>
    <row r="83" spans="2:27" ht="15" x14ac:dyDescent="0.25">
      <c r="B83" s="8">
        <v>1</v>
      </c>
      <c r="C83" s="39" t="s">
        <v>184</v>
      </c>
      <c r="D83" s="39">
        <v>1</v>
      </c>
      <c r="E83" s="39" t="s">
        <v>739</v>
      </c>
      <c r="F83" s="39">
        <v>1</v>
      </c>
      <c r="G83" s="39"/>
      <c r="H83" s="39" t="s">
        <v>43</v>
      </c>
      <c r="I83" s="39">
        <v>13.3</v>
      </c>
      <c r="J83" s="39">
        <v>19.100000000000001</v>
      </c>
      <c r="K83" s="39">
        <v>1.2</v>
      </c>
      <c r="L83" s="39">
        <v>-112.2</v>
      </c>
      <c r="M83" s="39">
        <v>3.2</v>
      </c>
      <c r="N83" s="39">
        <v>2.4</v>
      </c>
      <c r="O83" s="39">
        <v>39</v>
      </c>
      <c r="P83" s="39">
        <v>61</v>
      </c>
      <c r="Q83" s="39">
        <v>48</v>
      </c>
      <c r="R83" s="39">
        <v>52</v>
      </c>
      <c r="S83" s="39">
        <v>55</v>
      </c>
      <c r="T83" s="39">
        <v>45</v>
      </c>
      <c r="U83" s="39">
        <v>69</v>
      </c>
      <c r="V83" s="39">
        <v>31</v>
      </c>
      <c r="W83" s="31" t="s">
        <v>185</v>
      </c>
      <c r="Y83" s="31" t="s">
        <v>25</v>
      </c>
      <c r="Z83" s="31" t="s">
        <v>184</v>
      </c>
      <c r="AA83" s="31" t="b">
        <v>0</v>
      </c>
    </row>
    <row r="84" spans="2:27" ht="15" x14ac:dyDescent="0.25">
      <c r="B84" s="8">
        <v>1</v>
      </c>
      <c r="C84" s="39" t="s">
        <v>186</v>
      </c>
      <c r="D84" s="39">
        <v>1</v>
      </c>
      <c r="E84" s="39" t="s">
        <v>741</v>
      </c>
      <c r="F84" s="39">
        <v>1</v>
      </c>
      <c r="G84" s="39"/>
      <c r="H84" s="39" t="s">
        <v>34</v>
      </c>
      <c r="I84" s="39">
        <v>13.5</v>
      </c>
      <c r="J84" s="39">
        <v>25.1</v>
      </c>
      <c r="K84" s="39">
        <v>-260</v>
      </c>
      <c r="L84" s="39">
        <v>-126.4</v>
      </c>
      <c r="M84" s="39">
        <v>11.8</v>
      </c>
      <c r="N84" s="39">
        <v>0.8</v>
      </c>
      <c r="O84" s="39">
        <v>12.5</v>
      </c>
      <c r="P84" s="39">
        <v>87.5</v>
      </c>
      <c r="Q84" s="39">
        <v>24.4</v>
      </c>
      <c r="R84" s="39">
        <v>75.599999999999994</v>
      </c>
      <c r="S84" s="39">
        <v>44.9</v>
      </c>
      <c r="T84" s="39">
        <v>55.1</v>
      </c>
      <c r="U84" s="39">
        <v>33.299999999999997</v>
      </c>
      <c r="V84" s="39">
        <v>66.7</v>
      </c>
      <c r="W84" s="31" t="s">
        <v>187</v>
      </c>
      <c r="Y84" s="31" t="s">
        <v>24</v>
      </c>
      <c r="Z84" s="31" t="s">
        <v>186</v>
      </c>
      <c r="AA84" s="31" t="b">
        <v>0</v>
      </c>
    </row>
    <row r="85" spans="2:27" ht="15" x14ac:dyDescent="0.25">
      <c r="B85" s="8">
        <v>1</v>
      </c>
      <c r="C85" s="39" t="s">
        <v>188</v>
      </c>
      <c r="D85" s="39"/>
      <c r="E85" s="39" t="s">
        <v>736</v>
      </c>
      <c r="F85" s="39">
        <v>1</v>
      </c>
      <c r="G85" s="39"/>
      <c r="H85" s="39" t="s">
        <v>34</v>
      </c>
      <c r="I85" s="39">
        <v>1</v>
      </c>
      <c r="J85" s="39">
        <v>8</v>
      </c>
      <c r="K85" s="39">
        <v>0</v>
      </c>
      <c r="L85" s="39">
        <v>0</v>
      </c>
      <c r="M85" s="39">
        <v>0</v>
      </c>
      <c r="N85" s="39">
        <v>0</v>
      </c>
      <c r="O85" s="39">
        <v>63</v>
      </c>
      <c r="P85" s="39">
        <v>37</v>
      </c>
      <c r="Q85" s="39">
        <v>50</v>
      </c>
      <c r="R85" s="39">
        <v>50</v>
      </c>
      <c r="S85" s="39">
        <v>32</v>
      </c>
      <c r="T85" s="39">
        <v>68</v>
      </c>
      <c r="U85" s="39">
        <v>49</v>
      </c>
      <c r="V85" s="39">
        <v>51</v>
      </c>
      <c r="W85" s="31" t="s">
        <v>189</v>
      </c>
      <c r="Y85" s="31" t="s">
        <v>22</v>
      </c>
      <c r="Z85" s="31" t="s">
        <v>188</v>
      </c>
      <c r="AA85" s="31" t="b">
        <v>0</v>
      </c>
    </row>
    <row r="86" spans="2:27" ht="15" x14ac:dyDescent="0.25">
      <c r="B86" s="8">
        <v>1</v>
      </c>
      <c r="C86" s="39" t="s">
        <v>190</v>
      </c>
      <c r="D86" s="39">
        <v>1</v>
      </c>
      <c r="E86" s="39" t="s">
        <v>738</v>
      </c>
      <c r="F86" s="39">
        <v>1</v>
      </c>
      <c r="G86" s="39"/>
      <c r="H86" s="39" t="s">
        <v>34</v>
      </c>
      <c r="I86" s="39">
        <v>7.6</v>
      </c>
      <c r="J86" s="39">
        <v>10.8</v>
      </c>
      <c r="K86" s="39">
        <v>0</v>
      </c>
      <c r="L86" s="39">
        <v>0</v>
      </c>
      <c r="M86" s="39">
        <v>0</v>
      </c>
      <c r="N86" s="39">
        <v>0</v>
      </c>
      <c r="O86" s="39">
        <v>24.6</v>
      </c>
      <c r="P86" s="39">
        <v>75.400000000000006</v>
      </c>
      <c r="Q86" s="39">
        <v>45.5</v>
      </c>
      <c r="R86" s="39">
        <v>54.5</v>
      </c>
      <c r="S86" s="39">
        <v>39</v>
      </c>
      <c r="T86" s="39">
        <v>61</v>
      </c>
      <c r="U86" s="39">
        <v>43.3</v>
      </c>
      <c r="V86" s="39">
        <v>56.7</v>
      </c>
      <c r="Y86" s="31" t="s">
        <v>25</v>
      </c>
      <c r="Z86" s="31" t="s">
        <v>190</v>
      </c>
      <c r="AA86" s="31" t="b">
        <v>0</v>
      </c>
    </row>
    <row r="87" spans="2:27" ht="15" x14ac:dyDescent="0.25">
      <c r="B87" s="8">
        <v>1</v>
      </c>
      <c r="C87" s="39" t="s">
        <v>191</v>
      </c>
      <c r="D87" s="39"/>
      <c r="E87" s="39" t="s">
        <v>736</v>
      </c>
      <c r="F87" s="39">
        <v>1</v>
      </c>
      <c r="G87" s="39"/>
      <c r="H87" s="39" t="s">
        <v>34</v>
      </c>
      <c r="I87" s="39">
        <v>23.7</v>
      </c>
      <c r="J87" s="39">
        <v>27.9</v>
      </c>
      <c r="K87" s="39">
        <v>0</v>
      </c>
      <c r="L87" s="39">
        <v>0</v>
      </c>
      <c r="M87" s="39">
        <v>0</v>
      </c>
      <c r="N87" s="39">
        <v>0</v>
      </c>
      <c r="O87" s="39">
        <v>17.5</v>
      </c>
      <c r="P87" s="39">
        <v>82.5</v>
      </c>
      <c r="Q87" s="39">
        <v>22.5</v>
      </c>
      <c r="R87" s="39">
        <v>77.5</v>
      </c>
      <c r="S87" s="39">
        <v>38.299999999999997</v>
      </c>
      <c r="T87" s="39">
        <v>61.7</v>
      </c>
      <c r="U87" s="39">
        <v>64.599999999999994</v>
      </c>
      <c r="V87" s="39">
        <v>35.4</v>
      </c>
      <c r="W87" s="31" t="s">
        <v>192</v>
      </c>
      <c r="Y87" s="31" t="s">
        <v>23</v>
      </c>
      <c r="Z87" s="31" t="s">
        <v>191</v>
      </c>
      <c r="AA87" s="31" t="b">
        <v>0</v>
      </c>
    </row>
    <row r="88" spans="2:27" ht="15" x14ac:dyDescent="0.25">
      <c r="B88" s="8">
        <v>1</v>
      </c>
      <c r="C88" s="39" t="s">
        <v>193</v>
      </c>
      <c r="D88" s="39">
        <v>1</v>
      </c>
      <c r="E88" s="39" t="s">
        <v>738</v>
      </c>
      <c r="F88" s="39">
        <v>1</v>
      </c>
      <c r="G88" s="39"/>
      <c r="H88" s="39" t="s">
        <v>34</v>
      </c>
      <c r="I88" s="39">
        <v>2.7</v>
      </c>
      <c r="J88" s="39">
        <v>-0.2</v>
      </c>
      <c r="K88" s="39">
        <v>0</v>
      </c>
      <c r="L88" s="39">
        <v>0</v>
      </c>
      <c r="M88" s="39">
        <v>0</v>
      </c>
      <c r="N88" s="39">
        <v>0</v>
      </c>
      <c r="O88" s="39">
        <v>33</v>
      </c>
      <c r="P88" s="39">
        <v>67</v>
      </c>
      <c r="Q88" s="39">
        <v>31</v>
      </c>
      <c r="R88" s="39">
        <v>69</v>
      </c>
      <c r="S88" s="39">
        <v>33</v>
      </c>
      <c r="T88" s="39">
        <v>67</v>
      </c>
      <c r="U88" s="39">
        <v>32</v>
      </c>
      <c r="V88" s="39">
        <v>68</v>
      </c>
      <c r="W88" s="31" t="s">
        <v>194</v>
      </c>
      <c r="Y88" s="31" t="s">
        <v>25</v>
      </c>
      <c r="Z88" s="31" t="s">
        <v>193</v>
      </c>
      <c r="AA88" s="31" t="b">
        <v>0</v>
      </c>
    </row>
    <row r="89" spans="2:27" ht="15" x14ac:dyDescent="0.25">
      <c r="B89" s="8">
        <v>1</v>
      </c>
      <c r="C89" s="39" t="s">
        <v>195</v>
      </c>
      <c r="D89" s="39">
        <v>1</v>
      </c>
      <c r="E89" s="39" t="s">
        <v>739</v>
      </c>
      <c r="F89" s="39">
        <v>1</v>
      </c>
      <c r="G89" s="39"/>
      <c r="H89" s="39" t="s">
        <v>43</v>
      </c>
      <c r="I89" s="39">
        <v>16.100000000000001</v>
      </c>
      <c r="J89" s="39">
        <v>28.8</v>
      </c>
      <c r="K89" s="39">
        <v>-61</v>
      </c>
      <c r="L89" s="39">
        <v>0</v>
      </c>
      <c r="M89" s="39">
        <v>1.2</v>
      </c>
      <c r="N89" s="39">
        <v>1.6</v>
      </c>
      <c r="O89" s="39">
        <v>30.5</v>
      </c>
      <c r="P89" s="39">
        <v>69.5</v>
      </c>
      <c r="Q89" s="39">
        <v>41.7</v>
      </c>
      <c r="R89" s="39">
        <v>58.3</v>
      </c>
      <c r="S89" s="39">
        <v>69.099999999999994</v>
      </c>
      <c r="T89" s="39">
        <v>30.9</v>
      </c>
      <c r="U89" s="39">
        <v>69.5</v>
      </c>
      <c r="V89" s="39">
        <v>30.5</v>
      </c>
      <c r="W89" s="31" t="s">
        <v>196</v>
      </c>
      <c r="Y89" s="31" t="s">
        <v>25</v>
      </c>
      <c r="Z89" s="31" t="s">
        <v>195</v>
      </c>
      <c r="AA89" s="31" t="b">
        <v>0</v>
      </c>
    </row>
    <row r="90" spans="2:27" ht="15" x14ac:dyDescent="0.25">
      <c r="B90" s="8">
        <v>1</v>
      </c>
      <c r="C90" s="39" t="s">
        <v>197</v>
      </c>
      <c r="D90" s="39">
        <v>1</v>
      </c>
      <c r="E90" s="39" t="s">
        <v>741</v>
      </c>
      <c r="F90" s="39">
        <v>1</v>
      </c>
      <c r="G90" s="39"/>
      <c r="H90" s="39" t="s">
        <v>34</v>
      </c>
      <c r="I90" s="39">
        <v>13.7</v>
      </c>
      <c r="J90" s="39">
        <v>25.3</v>
      </c>
      <c r="K90" s="39">
        <v>0</v>
      </c>
      <c r="L90" s="39">
        <v>0</v>
      </c>
      <c r="M90" s="39">
        <v>0</v>
      </c>
      <c r="N90" s="39">
        <v>0</v>
      </c>
      <c r="O90" s="39">
        <v>16</v>
      </c>
      <c r="P90" s="39">
        <v>84</v>
      </c>
      <c r="Q90" s="39">
        <v>15</v>
      </c>
      <c r="R90" s="39">
        <v>85</v>
      </c>
      <c r="S90" s="39">
        <v>32</v>
      </c>
      <c r="T90" s="39">
        <v>68</v>
      </c>
      <c r="U90" s="39">
        <v>34</v>
      </c>
      <c r="V90" s="39">
        <v>66</v>
      </c>
      <c r="W90" s="31" t="s">
        <v>198</v>
      </c>
      <c r="Y90" s="31" t="s">
        <v>24</v>
      </c>
      <c r="Z90" s="31" t="s">
        <v>197</v>
      </c>
      <c r="AA90" s="31" t="b">
        <v>0</v>
      </c>
    </row>
    <row r="91" spans="2:27" ht="15" x14ac:dyDescent="0.25">
      <c r="B91" s="8">
        <v>1</v>
      </c>
      <c r="C91" s="39" t="s">
        <v>199</v>
      </c>
      <c r="D91" s="39">
        <v>1</v>
      </c>
      <c r="E91" s="39" t="s">
        <v>736</v>
      </c>
      <c r="F91" s="39">
        <v>1</v>
      </c>
      <c r="G91" s="39"/>
      <c r="H91" s="39">
        <v>1</v>
      </c>
      <c r="I91" s="39">
        <v>-7.6</v>
      </c>
      <c r="J91" s="39">
        <v>-2.1</v>
      </c>
      <c r="K91" s="39">
        <v>0</v>
      </c>
      <c r="L91" s="39">
        <v>0</v>
      </c>
      <c r="M91" s="39">
        <v>0</v>
      </c>
      <c r="N91" s="39">
        <v>0</v>
      </c>
      <c r="O91" s="39">
        <v>69</v>
      </c>
      <c r="P91" s="39">
        <v>31</v>
      </c>
      <c r="Q91" s="39">
        <v>50.6</v>
      </c>
      <c r="R91" s="39">
        <v>49.4</v>
      </c>
      <c r="S91" s="39">
        <v>59.8</v>
      </c>
      <c r="T91" s="39">
        <v>40.200000000000003</v>
      </c>
      <c r="U91" s="39">
        <v>47.1</v>
      </c>
      <c r="V91" s="39">
        <v>52.9</v>
      </c>
      <c r="Y91" s="31" t="s">
        <v>23</v>
      </c>
      <c r="Z91" s="31" t="s">
        <v>199</v>
      </c>
      <c r="AA91" s="31" t="b">
        <v>0</v>
      </c>
    </row>
    <row r="92" spans="2:27" ht="15" x14ac:dyDescent="0.25">
      <c r="B92" s="8">
        <v>1</v>
      </c>
      <c r="C92" s="39" t="s">
        <v>200</v>
      </c>
      <c r="D92" s="39">
        <v>1</v>
      </c>
      <c r="E92" s="39" t="s">
        <v>740</v>
      </c>
      <c r="F92" s="39">
        <v>1</v>
      </c>
      <c r="G92" s="39"/>
      <c r="H92" s="39" t="s">
        <v>46</v>
      </c>
      <c r="I92" s="39">
        <v>3.8</v>
      </c>
      <c r="J92" s="39">
        <v>2.5</v>
      </c>
      <c r="K92" s="39">
        <v>0</v>
      </c>
      <c r="L92" s="39">
        <v>0</v>
      </c>
      <c r="M92" s="39">
        <v>0</v>
      </c>
      <c r="N92" s="39">
        <v>0</v>
      </c>
      <c r="O92" s="39">
        <v>64</v>
      </c>
      <c r="P92" s="39">
        <v>36</v>
      </c>
      <c r="Q92" s="39">
        <v>97</v>
      </c>
      <c r="R92" s="39">
        <v>3</v>
      </c>
      <c r="S92" s="39">
        <v>88</v>
      </c>
      <c r="T92" s="39">
        <v>12</v>
      </c>
      <c r="U92" s="39">
        <v>82</v>
      </c>
      <c r="V92" s="39">
        <v>18</v>
      </c>
      <c r="W92" s="31" t="s">
        <v>201</v>
      </c>
      <c r="Y92" s="31" t="s">
        <v>22</v>
      </c>
      <c r="Z92" s="31" t="s">
        <v>200</v>
      </c>
      <c r="AA92" s="31" t="b">
        <v>0</v>
      </c>
    </row>
    <row r="93" spans="2:27" ht="15" x14ac:dyDescent="0.25">
      <c r="B93" s="8">
        <v>1</v>
      </c>
      <c r="C93" s="39" t="s">
        <v>202</v>
      </c>
      <c r="D93" s="39">
        <v>1</v>
      </c>
      <c r="E93" s="39" t="s">
        <v>739</v>
      </c>
      <c r="F93" s="39">
        <v>1</v>
      </c>
      <c r="G93" s="39"/>
      <c r="H93" s="39" t="s">
        <v>43</v>
      </c>
      <c r="I93" s="39">
        <v>13.9</v>
      </c>
      <c r="J93" s="39">
        <v>5.3</v>
      </c>
      <c r="K93" s="39">
        <v>84.6</v>
      </c>
      <c r="L93" s="39">
        <v>100</v>
      </c>
      <c r="M93" s="39">
        <v>2.6</v>
      </c>
      <c r="N93" s="39">
        <v>2.1</v>
      </c>
      <c r="O93" s="39">
        <v>39.1</v>
      </c>
      <c r="P93" s="39">
        <v>60.9</v>
      </c>
      <c r="Q93" s="39">
        <v>53.9</v>
      </c>
      <c r="R93" s="39">
        <v>46.1</v>
      </c>
      <c r="S93" s="39">
        <v>67.7</v>
      </c>
      <c r="T93" s="39">
        <v>32.299999999999997</v>
      </c>
      <c r="U93" s="39">
        <v>73.900000000000006</v>
      </c>
      <c r="V93" s="39">
        <v>26.1</v>
      </c>
      <c r="W93" s="31" t="s">
        <v>203</v>
      </c>
      <c r="Y93" s="31" t="s">
        <v>24</v>
      </c>
      <c r="Z93" s="31" t="s">
        <v>202</v>
      </c>
      <c r="AA93" s="31" t="b">
        <v>0</v>
      </c>
    </row>
    <row r="94" spans="2:27" ht="15" x14ac:dyDescent="0.25">
      <c r="B94" s="8">
        <v>1</v>
      </c>
      <c r="C94" s="39" t="s">
        <v>204</v>
      </c>
      <c r="D94" s="39">
        <v>1</v>
      </c>
      <c r="E94" s="39" t="s">
        <v>740</v>
      </c>
      <c r="F94" s="39">
        <v>1</v>
      </c>
      <c r="G94" s="39"/>
      <c r="H94" s="39" t="s">
        <v>46</v>
      </c>
      <c r="I94" s="39">
        <v>11</v>
      </c>
      <c r="J94" s="39">
        <v>8.1999999999999993</v>
      </c>
      <c r="K94" s="39">
        <v>0</v>
      </c>
      <c r="L94" s="39">
        <v>0</v>
      </c>
      <c r="M94" s="39">
        <v>0</v>
      </c>
      <c r="N94" s="39">
        <v>0</v>
      </c>
      <c r="O94" s="39">
        <v>75.8</v>
      </c>
      <c r="P94" s="39">
        <v>24.2</v>
      </c>
      <c r="Q94" s="39">
        <v>93</v>
      </c>
      <c r="R94" s="39">
        <v>7</v>
      </c>
      <c r="S94" s="39">
        <v>92.6</v>
      </c>
      <c r="T94" s="39">
        <v>7.4</v>
      </c>
      <c r="U94" s="39">
        <v>90.5</v>
      </c>
      <c r="V94" s="39">
        <v>9.5</v>
      </c>
      <c r="W94" s="31" t="s">
        <v>205</v>
      </c>
      <c r="Y94" s="31" t="s">
        <v>25</v>
      </c>
      <c r="Z94" s="31" t="s">
        <v>204</v>
      </c>
      <c r="AA94" s="31" t="b">
        <v>0</v>
      </c>
    </row>
    <row r="95" spans="2:27" ht="15" x14ac:dyDescent="0.25">
      <c r="B95" s="8">
        <v>1</v>
      </c>
      <c r="C95" s="39" t="s">
        <v>206</v>
      </c>
      <c r="D95" s="39">
        <v>1</v>
      </c>
      <c r="E95" s="39" t="s">
        <v>741</v>
      </c>
      <c r="F95" s="39">
        <v>1</v>
      </c>
      <c r="G95" s="39"/>
      <c r="H95" s="39" t="s">
        <v>34</v>
      </c>
      <c r="I95" s="39">
        <v>13.5</v>
      </c>
      <c r="J95" s="39">
        <v>17</v>
      </c>
      <c r="K95" s="39">
        <v>0</v>
      </c>
      <c r="L95" s="39">
        <v>0</v>
      </c>
      <c r="M95" s="39">
        <v>0</v>
      </c>
      <c r="N95" s="39">
        <v>0</v>
      </c>
      <c r="O95" s="39">
        <v>22</v>
      </c>
      <c r="P95" s="39">
        <v>78</v>
      </c>
      <c r="Q95" s="39">
        <v>24</v>
      </c>
      <c r="R95" s="39">
        <v>76</v>
      </c>
      <c r="S95" s="39">
        <v>28</v>
      </c>
      <c r="T95" s="39">
        <v>72</v>
      </c>
      <c r="U95" s="39">
        <v>42</v>
      </c>
      <c r="V95" s="39">
        <v>58</v>
      </c>
      <c r="W95" s="31" t="s">
        <v>207</v>
      </c>
      <c r="Y95" s="31" t="s">
        <v>25</v>
      </c>
      <c r="Z95" s="31" t="s">
        <v>206</v>
      </c>
      <c r="AA95" s="31" t="b">
        <v>0</v>
      </c>
    </row>
    <row r="96" spans="2:27" ht="15" x14ac:dyDescent="0.25">
      <c r="B96" s="8">
        <v>1</v>
      </c>
      <c r="C96" s="39" t="s">
        <v>208</v>
      </c>
      <c r="D96" s="39">
        <v>1</v>
      </c>
      <c r="E96" s="39" t="s">
        <v>737</v>
      </c>
      <c r="F96" s="39">
        <v>1</v>
      </c>
      <c r="G96" s="39"/>
      <c r="H96" s="39" t="s">
        <v>34</v>
      </c>
      <c r="I96" s="39">
        <v>15.7</v>
      </c>
      <c r="J96" s="39">
        <v>21.1</v>
      </c>
      <c r="K96" s="39">
        <v>0</v>
      </c>
      <c r="L96" s="39">
        <v>0</v>
      </c>
      <c r="M96" s="39">
        <v>0</v>
      </c>
      <c r="N96" s="39">
        <v>0</v>
      </c>
      <c r="O96" s="39">
        <v>12</v>
      </c>
      <c r="P96" s="39">
        <v>88</v>
      </c>
      <c r="Q96" s="39">
        <v>31</v>
      </c>
      <c r="R96" s="39">
        <v>69</v>
      </c>
      <c r="S96" s="39">
        <v>33</v>
      </c>
      <c r="T96" s="39">
        <v>67</v>
      </c>
      <c r="U96" s="39">
        <v>46</v>
      </c>
      <c r="V96" s="39">
        <v>54</v>
      </c>
      <c r="W96" s="31" t="s">
        <v>209</v>
      </c>
      <c r="Y96" s="31" t="s">
        <v>25</v>
      </c>
      <c r="Z96" s="31" t="s">
        <v>208</v>
      </c>
      <c r="AA96" s="31" t="b">
        <v>0</v>
      </c>
    </row>
    <row r="97" spans="2:27" ht="15" x14ac:dyDescent="0.25">
      <c r="B97" s="8">
        <v>1</v>
      </c>
      <c r="C97" s="39" t="s">
        <v>210</v>
      </c>
      <c r="D97" s="39">
        <v>1</v>
      </c>
      <c r="E97" s="39" t="s">
        <v>740</v>
      </c>
      <c r="F97" s="39">
        <v>1</v>
      </c>
      <c r="G97" s="39"/>
      <c r="H97" s="39">
        <v>1</v>
      </c>
      <c r="I97" s="39">
        <v>7.5</v>
      </c>
      <c r="J97" s="39">
        <v>11.9</v>
      </c>
      <c r="K97" s="39">
        <v>0</v>
      </c>
      <c r="L97" s="39">
        <v>0</v>
      </c>
      <c r="M97" s="39">
        <v>0</v>
      </c>
      <c r="N97" s="39">
        <v>0</v>
      </c>
      <c r="O97" s="39">
        <v>71.7</v>
      </c>
      <c r="P97" s="39">
        <v>28.3</v>
      </c>
      <c r="Q97" s="39">
        <v>90.8</v>
      </c>
      <c r="R97" s="39">
        <v>9.1999999999999993</v>
      </c>
      <c r="S97" s="39">
        <v>89</v>
      </c>
      <c r="T97" s="39">
        <v>11</v>
      </c>
      <c r="U97" s="39">
        <v>83.2</v>
      </c>
      <c r="V97" s="39">
        <v>16.8</v>
      </c>
      <c r="W97" s="31" t="s">
        <v>211</v>
      </c>
      <c r="Y97" s="31" t="s">
        <v>25</v>
      </c>
      <c r="Z97" s="31" t="s">
        <v>210</v>
      </c>
      <c r="AA97" s="31" t="b">
        <v>0</v>
      </c>
    </row>
    <row r="98" spans="2:27" ht="15" x14ac:dyDescent="0.25">
      <c r="B98" s="8">
        <v>1</v>
      </c>
      <c r="C98" s="39" t="s">
        <v>212</v>
      </c>
      <c r="D98" s="39">
        <v>1</v>
      </c>
      <c r="E98" s="39" t="s">
        <v>741</v>
      </c>
      <c r="F98" s="39">
        <v>1</v>
      </c>
      <c r="G98" s="39"/>
      <c r="H98" s="39" t="s">
        <v>34</v>
      </c>
      <c r="I98" s="39">
        <v>1.3</v>
      </c>
      <c r="J98" s="39">
        <v>-6.5</v>
      </c>
      <c r="K98" s="39">
        <v>8.3000000000000007</v>
      </c>
      <c r="L98" s="39">
        <v>15.5</v>
      </c>
      <c r="M98" s="39">
        <v>0.9</v>
      </c>
      <c r="N98" s="39">
        <v>0.1</v>
      </c>
      <c r="O98" s="39">
        <v>42</v>
      </c>
      <c r="P98" s="39">
        <v>58</v>
      </c>
      <c r="Q98" s="39">
        <v>36</v>
      </c>
      <c r="R98" s="39">
        <v>64</v>
      </c>
      <c r="S98" s="39">
        <v>33</v>
      </c>
      <c r="T98" s="39">
        <v>67</v>
      </c>
      <c r="U98" s="39">
        <v>40</v>
      </c>
      <c r="V98" s="39">
        <v>60</v>
      </c>
      <c r="W98" s="31" t="s">
        <v>213</v>
      </c>
      <c r="Y98" s="31" t="s">
        <v>25</v>
      </c>
      <c r="Z98" s="31" t="s">
        <v>212</v>
      </c>
      <c r="AA98" s="31" t="b">
        <v>0</v>
      </c>
    </row>
    <row r="99" spans="2:27" ht="15" x14ac:dyDescent="0.25">
      <c r="B99" s="8">
        <v>1</v>
      </c>
      <c r="C99" s="39" t="s">
        <v>214</v>
      </c>
      <c r="D99" s="39">
        <v>1</v>
      </c>
      <c r="E99" s="39" t="s">
        <v>739</v>
      </c>
      <c r="F99" s="39">
        <v>1</v>
      </c>
      <c r="G99" s="39"/>
      <c r="H99" s="39" t="s">
        <v>43</v>
      </c>
      <c r="I99" s="39">
        <v>14.4</v>
      </c>
      <c r="J99" s="39">
        <v>27</v>
      </c>
      <c r="K99" s="39">
        <v>5.2</v>
      </c>
      <c r="L99" s="39">
        <v>21.5</v>
      </c>
      <c r="M99" s="39">
        <v>12.8</v>
      </c>
      <c r="N99" s="39">
        <v>5.6</v>
      </c>
      <c r="O99" s="39">
        <v>38.4</v>
      </c>
      <c r="P99" s="39">
        <v>61.6</v>
      </c>
      <c r="Q99" s="39">
        <v>49.7</v>
      </c>
      <c r="R99" s="39">
        <v>50.3</v>
      </c>
      <c r="S99" s="39">
        <v>63.9</v>
      </c>
      <c r="T99" s="39">
        <v>36.1</v>
      </c>
      <c r="U99" s="39">
        <v>74.2</v>
      </c>
      <c r="V99" s="39">
        <v>25.8</v>
      </c>
      <c r="W99" s="31" t="s">
        <v>215</v>
      </c>
      <c r="Y99" s="31" t="s">
        <v>25</v>
      </c>
      <c r="Z99" s="31" t="s">
        <v>214</v>
      </c>
      <c r="AA99" s="31" t="b">
        <v>0</v>
      </c>
    </row>
    <row r="100" spans="2:27" ht="15" x14ac:dyDescent="0.25">
      <c r="B100" s="8">
        <v>1</v>
      </c>
      <c r="C100" s="39" t="s">
        <v>216</v>
      </c>
      <c r="D100" s="39">
        <v>1</v>
      </c>
      <c r="E100" s="39" t="s">
        <v>736</v>
      </c>
      <c r="F100" s="39">
        <v>1</v>
      </c>
      <c r="G100" s="39"/>
      <c r="H100" s="39" t="s">
        <v>34</v>
      </c>
      <c r="I100" s="39">
        <v>14.1</v>
      </c>
      <c r="J100" s="39">
        <v>8.6999999999999993</v>
      </c>
      <c r="K100" s="39">
        <v>0</v>
      </c>
      <c r="L100" s="39">
        <v>0</v>
      </c>
      <c r="M100" s="39">
        <v>0</v>
      </c>
      <c r="N100" s="39">
        <v>0</v>
      </c>
      <c r="O100" s="39">
        <v>40.299999999999997</v>
      </c>
      <c r="P100" s="39">
        <v>59.7</v>
      </c>
      <c r="Q100" s="39">
        <v>37</v>
      </c>
      <c r="R100" s="39">
        <v>63</v>
      </c>
      <c r="S100" s="39">
        <v>38.4</v>
      </c>
      <c r="T100" s="39">
        <v>61.6</v>
      </c>
      <c r="U100" s="39">
        <v>49.3</v>
      </c>
      <c r="V100" s="39">
        <v>50.7</v>
      </c>
      <c r="W100" s="31" t="s">
        <v>217</v>
      </c>
      <c r="Y100" s="31" t="s">
        <v>23</v>
      </c>
      <c r="Z100" s="31" t="s">
        <v>216</v>
      </c>
      <c r="AA100" s="31" t="b">
        <v>0</v>
      </c>
    </row>
    <row r="101" spans="2:27" ht="15" x14ac:dyDescent="0.25">
      <c r="B101" s="8">
        <v>1</v>
      </c>
      <c r="C101" s="39" t="s">
        <v>218</v>
      </c>
      <c r="D101" s="39">
        <v>1</v>
      </c>
      <c r="E101" s="39" t="s">
        <v>737</v>
      </c>
      <c r="F101" s="39">
        <v>1</v>
      </c>
      <c r="G101" s="39"/>
      <c r="H101" s="39" t="s">
        <v>34</v>
      </c>
      <c r="I101" s="39">
        <v>11</v>
      </c>
      <c r="J101" s="39">
        <v>18</v>
      </c>
      <c r="K101" s="39">
        <v>0</v>
      </c>
      <c r="L101" s="39">
        <v>0</v>
      </c>
      <c r="M101" s="39">
        <v>0</v>
      </c>
      <c r="N101" s="39">
        <v>0</v>
      </c>
      <c r="O101" s="39">
        <v>21</v>
      </c>
      <c r="P101" s="39">
        <v>79</v>
      </c>
      <c r="Q101" s="39">
        <v>30</v>
      </c>
      <c r="R101" s="39">
        <v>70</v>
      </c>
      <c r="S101" s="39">
        <v>44</v>
      </c>
      <c r="T101" s="39">
        <v>56</v>
      </c>
      <c r="U101" s="39">
        <v>46</v>
      </c>
      <c r="V101" s="39">
        <v>54</v>
      </c>
      <c r="W101" s="31" t="s">
        <v>219</v>
      </c>
      <c r="Y101" s="31" t="s">
        <v>24</v>
      </c>
      <c r="Z101" s="31" t="s">
        <v>218</v>
      </c>
      <c r="AA101" s="31" t="b">
        <v>0</v>
      </c>
    </row>
    <row r="102" spans="2:27" ht="15" x14ac:dyDescent="0.25">
      <c r="B102" s="8">
        <v>1</v>
      </c>
      <c r="C102" s="39" t="s">
        <v>220</v>
      </c>
      <c r="D102" s="39">
        <v>1</v>
      </c>
      <c r="E102" s="39" t="s">
        <v>739</v>
      </c>
      <c r="F102" s="39">
        <v>1</v>
      </c>
      <c r="G102" s="39"/>
      <c r="H102" s="39" t="s">
        <v>43</v>
      </c>
      <c r="I102" s="39">
        <v>14.8</v>
      </c>
      <c r="J102" s="39">
        <v>27</v>
      </c>
      <c r="K102" s="39">
        <v>0</v>
      </c>
      <c r="L102" s="39">
        <v>0</v>
      </c>
      <c r="M102" s="39">
        <v>0</v>
      </c>
      <c r="N102" s="39">
        <v>0</v>
      </c>
      <c r="O102" s="39">
        <v>37.4</v>
      </c>
      <c r="P102" s="39">
        <v>62.6</v>
      </c>
      <c r="Q102" s="39">
        <v>46.7</v>
      </c>
      <c r="R102" s="39">
        <v>53.3</v>
      </c>
      <c r="S102" s="39">
        <v>60.6</v>
      </c>
      <c r="T102" s="39">
        <v>39.4</v>
      </c>
      <c r="U102" s="39">
        <v>74.900000000000006</v>
      </c>
      <c r="V102" s="39">
        <v>25.1</v>
      </c>
      <c r="W102" s="31" t="s">
        <v>221</v>
      </c>
      <c r="Y102" s="31" t="s">
        <v>25</v>
      </c>
      <c r="Z102" s="31" t="s">
        <v>220</v>
      </c>
      <c r="AA102" s="31" t="b">
        <v>0</v>
      </c>
    </row>
    <row r="103" spans="2:27" ht="15" x14ac:dyDescent="0.25">
      <c r="B103" s="8">
        <v>1</v>
      </c>
      <c r="C103" s="39" t="s">
        <v>222</v>
      </c>
      <c r="D103" s="39">
        <v>1</v>
      </c>
      <c r="E103" s="39" t="s">
        <v>738</v>
      </c>
      <c r="F103" s="39">
        <v>1</v>
      </c>
      <c r="G103" s="39"/>
      <c r="H103" s="39" t="s">
        <v>34</v>
      </c>
      <c r="I103" s="39">
        <v>3.4</v>
      </c>
      <c r="J103" s="39">
        <v>4.3</v>
      </c>
      <c r="K103" s="39">
        <v>0</v>
      </c>
      <c r="L103" s="39">
        <v>0</v>
      </c>
      <c r="M103" s="39">
        <v>0</v>
      </c>
      <c r="N103" s="39">
        <v>0</v>
      </c>
      <c r="O103" s="39">
        <v>36.799999999999997</v>
      </c>
      <c r="P103" s="39">
        <v>63.2</v>
      </c>
      <c r="Q103" s="39">
        <v>35</v>
      </c>
      <c r="R103" s="39">
        <v>65</v>
      </c>
      <c r="S103" s="39">
        <v>38.4</v>
      </c>
      <c r="T103" s="39">
        <v>61.6</v>
      </c>
      <c r="U103" s="39">
        <v>39.5</v>
      </c>
      <c r="V103" s="39">
        <v>60.5</v>
      </c>
      <c r="Y103" s="31" t="s">
        <v>24</v>
      </c>
      <c r="Z103" s="31" t="s">
        <v>222</v>
      </c>
      <c r="AA103" s="31" t="b">
        <v>0</v>
      </c>
    </row>
    <row r="104" spans="2:27" ht="15" x14ac:dyDescent="0.25">
      <c r="B104" s="8">
        <v>1</v>
      </c>
      <c r="C104" s="40" t="s">
        <v>223</v>
      </c>
      <c r="D104" s="40">
        <v>1</v>
      </c>
      <c r="E104" s="39" t="s">
        <v>740</v>
      </c>
      <c r="F104" s="39">
        <v>1</v>
      </c>
      <c r="G104" s="40"/>
      <c r="H104" s="40" t="s">
        <v>46</v>
      </c>
      <c r="I104" s="40">
        <v>6.6</v>
      </c>
      <c r="J104" s="40">
        <v>2.6</v>
      </c>
      <c r="K104" s="40">
        <v>0</v>
      </c>
      <c r="L104" s="40">
        <v>0</v>
      </c>
      <c r="M104" s="40">
        <v>0</v>
      </c>
      <c r="N104" s="40">
        <v>0</v>
      </c>
      <c r="O104" s="40">
        <v>76.400000000000006</v>
      </c>
      <c r="P104" s="40">
        <v>23.6</v>
      </c>
      <c r="Q104" s="40">
        <v>92.4</v>
      </c>
      <c r="R104" s="40">
        <v>7.6</v>
      </c>
      <c r="S104" s="40">
        <v>90.3</v>
      </c>
      <c r="T104" s="40">
        <v>9.6999999999999993</v>
      </c>
      <c r="U104" s="40">
        <v>87.4</v>
      </c>
      <c r="V104" s="40">
        <v>12.6</v>
      </c>
      <c r="W104" s="2" t="s">
        <v>224</v>
      </c>
      <c r="X104" s="2"/>
      <c r="Y104" s="2" t="s">
        <v>22</v>
      </c>
      <c r="Z104" s="2" t="s">
        <v>223</v>
      </c>
      <c r="AA104" s="2" t="b">
        <v>0</v>
      </c>
    </row>
    <row r="105" spans="2:27" ht="15" x14ac:dyDescent="0.25">
      <c r="B105" s="8">
        <v>1</v>
      </c>
      <c r="C105" s="39" t="s">
        <v>225</v>
      </c>
      <c r="D105" s="39">
        <v>1</v>
      </c>
      <c r="E105" s="39" t="s">
        <v>798</v>
      </c>
      <c r="F105" s="39">
        <v>1</v>
      </c>
      <c r="G105" s="39"/>
      <c r="H105" s="39" t="s">
        <v>34</v>
      </c>
      <c r="I105" s="39">
        <v>5.9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34</v>
      </c>
      <c r="P105" s="39">
        <v>66</v>
      </c>
      <c r="Q105" s="39">
        <v>28</v>
      </c>
      <c r="R105" s="39">
        <v>72</v>
      </c>
      <c r="S105" s="39">
        <v>32</v>
      </c>
      <c r="T105" s="39">
        <v>68</v>
      </c>
      <c r="U105" s="39">
        <v>39</v>
      </c>
      <c r="V105" s="39">
        <v>61</v>
      </c>
      <c r="Y105" s="31" t="s">
        <v>25</v>
      </c>
      <c r="Z105" s="31" t="s">
        <v>225</v>
      </c>
      <c r="AA105" s="31" t="b">
        <v>0</v>
      </c>
    </row>
    <row r="106" spans="2:27" ht="15" x14ac:dyDescent="0.25">
      <c r="B106" s="8">
        <v>1</v>
      </c>
      <c r="C106" s="39" t="s">
        <v>226</v>
      </c>
      <c r="D106" s="39">
        <v>1</v>
      </c>
      <c r="E106" s="39" t="s">
        <v>736</v>
      </c>
      <c r="F106" s="39">
        <v>1</v>
      </c>
      <c r="G106" s="39"/>
      <c r="H106" s="39" t="s">
        <v>34</v>
      </c>
      <c r="I106" s="39">
        <v>8.9</v>
      </c>
      <c r="J106" s="39">
        <v>3.2</v>
      </c>
      <c r="K106" s="39">
        <v>0</v>
      </c>
      <c r="L106" s="39">
        <v>0</v>
      </c>
      <c r="M106" s="39">
        <v>0</v>
      </c>
      <c r="N106" s="39">
        <v>0</v>
      </c>
      <c r="O106" s="39">
        <v>56</v>
      </c>
      <c r="P106" s="39">
        <v>44</v>
      </c>
      <c r="Q106" s="39">
        <v>33</v>
      </c>
      <c r="R106" s="39">
        <v>67</v>
      </c>
      <c r="S106" s="39">
        <v>37</v>
      </c>
      <c r="T106" s="39">
        <v>63</v>
      </c>
      <c r="U106" s="39">
        <v>59</v>
      </c>
      <c r="V106" s="39">
        <v>41</v>
      </c>
      <c r="W106" s="31" t="s">
        <v>227</v>
      </c>
      <c r="Y106" s="31" t="s">
        <v>22</v>
      </c>
      <c r="Z106" s="31" t="s">
        <v>226</v>
      </c>
      <c r="AA106" s="31" t="b">
        <v>0</v>
      </c>
    </row>
    <row r="107" spans="2:27" ht="15" x14ac:dyDescent="0.25">
      <c r="B107" s="8">
        <v>1</v>
      </c>
      <c r="C107" s="39" t="s">
        <v>228</v>
      </c>
      <c r="D107" s="39">
        <v>1</v>
      </c>
      <c r="E107" s="39" t="s">
        <v>736</v>
      </c>
      <c r="F107" s="39">
        <v>1</v>
      </c>
      <c r="G107" s="39"/>
      <c r="H107" s="39" t="s">
        <v>34</v>
      </c>
      <c r="I107" s="39">
        <v>14.6</v>
      </c>
      <c r="J107" s="39">
        <v>14.1</v>
      </c>
      <c r="K107" s="39">
        <v>0</v>
      </c>
      <c r="L107" s="39">
        <v>0</v>
      </c>
      <c r="M107" s="39">
        <v>0</v>
      </c>
      <c r="N107" s="39">
        <v>0</v>
      </c>
      <c r="O107" s="39">
        <v>27</v>
      </c>
      <c r="P107" s="39">
        <v>73</v>
      </c>
      <c r="Q107" s="39">
        <v>35</v>
      </c>
      <c r="R107" s="39">
        <v>65</v>
      </c>
      <c r="S107" s="39">
        <v>39</v>
      </c>
      <c r="T107" s="39">
        <v>61</v>
      </c>
      <c r="U107" s="39">
        <v>54</v>
      </c>
      <c r="V107" s="39">
        <v>46</v>
      </c>
      <c r="W107" s="31" t="s">
        <v>229</v>
      </c>
      <c r="Y107" s="31" t="s">
        <v>23</v>
      </c>
      <c r="Z107" s="31" t="s">
        <v>228</v>
      </c>
      <c r="AA107" s="31" t="b">
        <v>0</v>
      </c>
    </row>
    <row r="108" spans="2:27" ht="15" x14ac:dyDescent="0.25">
      <c r="B108" s="8">
        <v>1</v>
      </c>
      <c r="C108" s="39" t="s">
        <v>230</v>
      </c>
      <c r="D108" s="39">
        <v>1</v>
      </c>
      <c r="E108" s="39" t="s">
        <v>736</v>
      </c>
      <c r="F108" s="39">
        <v>1</v>
      </c>
      <c r="G108" s="39"/>
      <c r="H108" s="39" t="s">
        <v>34</v>
      </c>
      <c r="I108" s="39">
        <v>8.5</v>
      </c>
      <c r="J108" s="39">
        <v>17</v>
      </c>
      <c r="K108" s="39">
        <v>0</v>
      </c>
      <c r="L108" s="39">
        <v>0</v>
      </c>
      <c r="M108" s="39">
        <v>0</v>
      </c>
      <c r="N108" s="39">
        <v>0</v>
      </c>
      <c r="O108" s="39">
        <v>21</v>
      </c>
      <c r="P108" s="39">
        <v>79</v>
      </c>
      <c r="Q108" s="39">
        <v>20</v>
      </c>
      <c r="R108" s="39">
        <v>80</v>
      </c>
      <c r="S108" s="39">
        <v>30</v>
      </c>
      <c r="T108" s="39">
        <v>70</v>
      </c>
      <c r="U108" s="39">
        <v>41</v>
      </c>
      <c r="V108" s="39">
        <v>59</v>
      </c>
      <c r="W108" s="31" t="s">
        <v>231</v>
      </c>
      <c r="Y108" s="31" t="s">
        <v>23</v>
      </c>
      <c r="Z108" s="31" t="s">
        <v>230</v>
      </c>
      <c r="AA108" s="31" t="b">
        <v>0</v>
      </c>
    </row>
    <row r="109" spans="2:27" ht="15" x14ac:dyDescent="0.25">
      <c r="B109" s="8">
        <v>1</v>
      </c>
      <c r="C109" s="39" t="s">
        <v>232</v>
      </c>
      <c r="D109" s="39">
        <v>1</v>
      </c>
      <c r="E109" s="39" t="s">
        <v>736</v>
      </c>
      <c r="F109" s="39">
        <v>1</v>
      </c>
      <c r="G109" s="39"/>
      <c r="H109" s="39" t="s">
        <v>34</v>
      </c>
      <c r="I109" s="39">
        <v>-1.8</v>
      </c>
      <c r="J109" s="39">
        <v>-10</v>
      </c>
      <c r="K109" s="39">
        <v>0</v>
      </c>
      <c r="L109" s="39">
        <v>0</v>
      </c>
      <c r="M109" s="39">
        <v>0</v>
      </c>
      <c r="N109" s="39">
        <v>0</v>
      </c>
      <c r="O109" s="39">
        <v>67.900000000000006</v>
      </c>
      <c r="P109" s="39">
        <v>32.1</v>
      </c>
      <c r="Q109" s="39">
        <v>55.4</v>
      </c>
      <c r="R109" s="39">
        <v>44.6</v>
      </c>
      <c r="S109" s="39">
        <v>51.8</v>
      </c>
      <c r="T109" s="39">
        <v>48.2</v>
      </c>
      <c r="U109" s="39">
        <v>60.7</v>
      </c>
      <c r="V109" s="39">
        <v>39.299999999999997</v>
      </c>
      <c r="W109" s="31" t="s">
        <v>233</v>
      </c>
      <c r="Y109" s="31" t="s">
        <v>23</v>
      </c>
      <c r="Z109" s="31" t="s">
        <v>232</v>
      </c>
      <c r="AA109" s="31" t="b">
        <v>0</v>
      </c>
    </row>
    <row r="110" spans="2:27" ht="15" x14ac:dyDescent="0.25">
      <c r="B110" s="8">
        <v>1</v>
      </c>
      <c r="C110" s="39" t="s">
        <v>234</v>
      </c>
      <c r="D110" s="39">
        <v>1</v>
      </c>
      <c r="E110" s="39" t="s">
        <v>738</v>
      </c>
      <c r="F110" s="39">
        <v>1</v>
      </c>
      <c r="G110" s="39"/>
      <c r="H110" s="39" t="s">
        <v>34</v>
      </c>
      <c r="I110" s="39">
        <v>10.1</v>
      </c>
      <c r="J110" s="39">
        <v>12</v>
      </c>
      <c r="K110" s="39">
        <v>95</v>
      </c>
      <c r="L110" s="39">
        <v>0</v>
      </c>
      <c r="M110" s="39">
        <v>1.3</v>
      </c>
      <c r="N110" s="39">
        <v>1.1000000000000001</v>
      </c>
      <c r="O110" s="39">
        <v>33.700000000000003</v>
      </c>
      <c r="P110" s="39">
        <v>66.3</v>
      </c>
      <c r="Q110" s="39">
        <v>33.700000000000003</v>
      </c>
      <c r="R110" s="39">
        <v>66.3</v>
      </c>
      <c r="S110" s="39">
        <v>35</v>
      </c>
      <c r="T110" s="39">
        <v>65</v>
      </c>
      <c r="U110" s="39">
        <v>55.8</v>
      </c>
      <c r="V110" s="39">
        <v>44.2</v>
      </c>
      <c r="W110" s="31" t="s">
        <v>235</v>
      </c>
      <c r="Y110" s="31" t="s">
        <v>24</v>
      </c>
      <c r="Z110" s="31" t="s">
        <v>234</v>
      </c>
      <c r="AA110" s="31" t="b">
        <v>0</v>
      </c>
    </row>
    <row r="111" spans="2:27" ht="15" x14ac:dyDescent="0.25">
      <c r="B111" s="8">
        <v>1</v>
      </c>
      <c r="C111" s="39" t="s">
        <v>236</v>
      </c>
      <c r="D111" s="39">
        <v>1</v>
      </c>
      <c r="E111" s="39" t="s">
        <v>736</v>
      </c>
      <c r="F111" s="39">
        <v>1</v>
      </c>
      <c r="G111" s="39"/>
      <c r="H111" s="39" t="s">
        <v>34</v>
      </c>
      <c r="I111" s="39">
        <v>2</v>
      </c>
      <c r="J111" s="39">
        <v>-6.9</v>
      </c>
      <c r="K111" s="39">
        <v>0</v>
      </c>
      <c r="L111" s="39">
        <v>0</v>
      </c>
      <c r="M111" s="39">
        <v>0</v>
      </c>
      <c r="N111" s="39">
        <v>0</v>
      </c>
      <c r="O111" s="39">
        <v>40.200000000000003</v>
      </c>
      <c r="P111" s="39">
        <v>59.8</v>
      </c>
      <c r="Q111" s="39">
        <v>58.7</v>
      </c>
      <c r="R111" s="39">
        <v>41.3</v>
      </c>
      <c r="S111" s="39">
        <v>34.4</v>
      </c>
      <c r="T111" s="39">
        <v>65.599999999999994</v>
      </c>
      <c r="U111" s="39">
        <v>43.8</v>
      </c>
      <c r="V111" s="39">
        <v>56.2</v>
      </c>
      <c r="W111" s="31" t="s">
        <v>237</v>
      </c>
      <c r="Y111" s="31" t="s">
        <v>23</v>
      </c>
      <c r="Z111" s="31" t="s">
        <v>236</v>
      </c>
      <c r="AA111" s="31" t="b">
        <v>0</v>
      </c>
    </row>
    <row r="112" spans="2:27" ht="15" x14ac:dyDescent="0.25">
      <c r="B112" s="8">
        <v>1</v>
      </c>
      <c r="C112" s="39" t="s">
        <v>238</v>
      </c>
      <c r="D112" s="39">
        <v>1</v>
      </c>
      <c r="E112" s="39" t="s">
        <v>741</v>
      </c>
      <c r="F112" s="39">
        <v>1</v>
      </c>
      <c r="G112" s="39"/>
      <c r="H112" s="39" t="s">
        <v>34</v>
      </c>
      <c r="I112" s="39">
        <v>8.1999999999999993</v>
      </c>
      <c r="J112" s="39">
        <v>7.2</v>
      </c>
      <c r="K112" s="39">
        <v>-33.200000000000003</v>
      </c>
      <c r="L112" s="39">
        <v>-13.6</v>
      </c>
      <c r="M112" s="39">
        <v>1</v>
      </c>
      <c r="N112" s="39">
        <v>0.2</v>
      </c>
      <c r="O112" s="39">
        <v>25</v>
      </c>
      <c r="P112" s="39">
        <v>75</v>
      </c>
      <c r="Q112" s="39">
        <v>19.600000000000001</v>
      </c>
      <c r="R112" s="39">
        <v>80.400000000000006</v>
      </c>
      <c r="S112" s="39">
        <v>25.8</v>
      </c>
      <c r="T112" s="39">
        <v>74.2</v>
      </c>
      <c r="U112" s="39">
        <v>30.9</v>
      </c>
      <c r="V112" s="39">
        <v>69.099999999999994</v>
      </c>
      <c r="W112" s="31" t="s">
        <v>239</v>
      </c>
      <c r="Y112" s="31" t="s">
        <v>24</v>
      </c>
      <c r="Z112" s="31" t="s">
        <v>238</v>
      </c>
      <c r="AA112" s="31" t="b">
        <v>0</v>
      </c>
    </row>
    <row r="113" spans="2:27" ht="15" x14ac:dyDescent="0.25">
      <c r="B113" s="8">
        <v>1</v>
      </c>
      <c r="C113" s="39" t="s">
        <v>240</v>
      </c>
      <c r="D113" s="39">
        <v>1</v>
      </c>
      <c r="E113" s="39" t="s">
        <v>740</v>
      </c>
      <c r="F113" s="39">
        <v>1</v>
      </c>
      <c r="G113" s="39"/>
      <c r="H113" s="39">
        <v>1</v>
      </c>
      <c r="I113" s="39">
        <v>-17.7</v>
      </c>
      <c r="J113" s="39">
        <v>2.4</v>
      </c>
      <c r="K113" s="39">
        <v>0</v>
      </c>
      <c r="L113" s="39">
        <v>0</v>
      </c>
      <c r="M113" s="39">
        <v>0</v>
      </c>
      <c r="N113" s="39">
        <v>0</v>
      </c>
      <c r="O113" s="39">
        <v>95</v>
      </c>
      <c r="P113" s="39">
        <v>5</v>
      </c>
      <c r="Q113" s="39">
        <v>61</v>
      </c>
      <c r="R113" s="39">
        <v>39</v>
      </c>
      <c r="S113" s="39">
        <v>86</v>
      </c>
      <c r="T113" s="39">
        <v>14</v>
      </c>
      <c r="U113" s="39">
        <v>83</v>
      </c>
      <c r="V113" s="39">
        <v>17</v>
      </c>
      <c r="W113" s="31" t="s">
        <v>241</v>
      </c>
      <c r="Y113" s="31" t="s">
        <v>22</v>
      </c>
      <c r="Z113" s="31" t="s">
        <v>240</v>
      </c>
      <c r="AA113" s="31" t="b">
        <v>0</v>
      </c>
    </row>
    <row r="114" spans="2:27" ht="15" x14ac:dyDescent="0.25">
      <c r="B114" s="8">
        <v>1</v>
      </c>
      <c r="C114" s="39" t="s">
        <v>242</v>
      </c>
      <c r="D114" s="39">
        <v>1</v>
      </c>
      <c r="E114" s="39" t="s">
        <v>736</v>
      </c>
      <c r="F114" s="39">
        <v>1</v>
      </c>
      <c r="G114" s="39"/>
      <c r="H114" s="39" t="s">
        <v>34</v>
      </c>
      <c r="I114" s="39">
        <v>3.5</v>
      </c>
      <c r="J114" s="39">
        <v>0</v>
      </c>
      <c r="K114" s="39">
        <v>38</v>
      </c>
      <c r="L114" s="39">
        <v>47.4</v>
      </c>
      <c r="M114" s="39">
        <v>3.5</v>
      </c>
      <c r="N114" s="39">
        <v>5.5</v>
      </c>
      <c r="O114" s="39">
        <v>51</v>
      </c>
      <c r="P114" s="39">
        <v>49</v>
      </c>
      <c r="Q114" s="39">
        <v>47</v>
      </c>
      <c r="R114" s="39">
        <v>53</v>
      </c>
      <c r="S114" s="39">
        <v>40</v>
      </c>
      <c r="T114" s="39">
        <v>60</v>
      </c>
      <c r="U114" s="39">
        <v>49</v>
      </c>
      <c r="V114" s="39">
        <v>51</v>
      </c>
      <c r="Y114" s="31" t="s">
        <v>22</v>
      </c>
      <c r="Z114" s="31" t="s">
        <v>242</v>
      </c>
      <c r="AA114" s="31" t="b">
        <v>0</v>
      </c>
    </row>
    <row r="115" spans="2:27" ht="15" x14ac:dyDescent="0.25">
      <c r="B115" s="8">
        <v>0</v>
      </c>
      <c r="C115" s="39" t="s">
        <v>243</v>
      </c>
      <c r="D115" s="39">
        <v>1</v>
      </c>
      <c r="E115" s="39" t="s">
        <v>736</v>
      </c>
      <c r="F115" s="39">
        <v>1</v>
      </c>
      <c r="G115" s="39"/>
      <c r="H115" s="39" t="s">
        <v>34</v>
      </c>
      <c r="I115" s="39">
        <v>-2.9</v>
      </c>
      <c r="J115" s="39">
        <v>-12.7</v>
      </c>
      <c r="K115" s="39">
        <v>73.8</v>
      </c>
      <c r="L115" s="39">
        <v>66.599999999999994</v>
      </c>
      <c r="M115" s="39">
        <v>4.5999999999999996</v>
      </c>
      <c r="N115" s="39">
        <v>18.399999999999999</v>
      </c>
      <c r="O115" s="39">
        <v>56</v>
      </c>
      <c r="P115" s="39">
        <v>44</v>
      </c>
      <c r="Q115" s="39">
        <v>45</v>
      </c>
      <c r="R115" s="39">
        <v>55</v>
      </c>
      <c r="S115" s="39">
        <v>47</v>
      </c>
      <c r="T115" s="39">
        <v>53</v>
      </c>
      <c r="U115" s="39">
        <v>75</v>
      </c>
      <c r="V115" s="39">
        <v>25</v>
      </c>
      <c r="W115" s="31" t="s">
        <v>244</v>
      </c>
      <c r="Y115" s="31" t="s">
        <v>23</v>
      </c>
      <c r="Z115" s="31" t="s">
        <v>243</v>
      </c>
      <c r="AA115" s="31" t="b">
        <v>0</v>
      </c>
    </row>
    <row r="116" spans="2:27" ht="15" x14ac:dyDescent="0.25">
      <c r="B116" s="8">
        <v>1</v>
      </c>
      <c r="C116" s="39" t="s">
        <v>245</v>
      </c>
      <c r="D116" s="39">
        <v>1</v>
      </c>
      <c r="E116" s="39" t="s">
        <v>736</v>
      </c>
      <c r="F116" s="39">
        <v>1</v>
      </c>
      <c r="G116" s="39"/>
      <c r="H116" s="39">
        <v>1</v>
      </c>
      <c r="I116" s="39">
        <v>7.6</v>
      </c>
      <c r="J116" s="39">
        <v>0</v>
      </c>
      <c r="K116" s="39">
        <v>19.8</v>
      </c>
      <c r="L116" s="39">
        <v>35.299999999999997</v>
      </c>
      <c r="M116" s="39">
        <v>9.4</v>
      </c>
      <c r="N116" s="39">
        <v>10</v>
      </c>
      <c r="O116" s="39">
        <v>33</v>
      </c>
      <c r="P116" s="39">
        <v>67</v>
      </c>
      <c r="Q116" s="39">
        <v>46</v>
      </c>
      <c r="R116" s="39">
        <v>54</v>
      </c>
      <c r="S116" s="39">
        <v>32</v>
      </c>
      <c r="T116" s="39">
        <v>68</v>
      </c>
      <c r="U116" s="39">
        <v>50</v>
      </c>
      <c r="V116" s="39">
        <v>50</v>
      </c>
      <c r="W116" s="31" t="s">
        <v>246</v>
      </c>
      <c r="Y116" s="31" t="s">
        <v>23</v>
      </c>
      <c r="Z116" s="31" t="s">
        <v>245</v>
      </c>
      <c r="AA116" s="31" t="b">
        <v>0</v>
      </c>
    </row>
    <row r="117" spans="2:27" ht="15" x14ac:dyDescent="0.25">
      <c r="B117" s="8">
        <v>1</v>
      </c>
      <c r="C117" s="39" t="s">
        <v>247</v>
      </c>
      <c r="D117" s="39">
        <v>1</v>
      </c>
      <c r="E117" s="39" t="s">
        <v>798</v>
      </c>
      <c r="F117" s="39">
        <v>1</v>
      </c>
      <c r="G117" s="39"/>
      <c r="H117" s="39" t="s">
        <v>34</v>
      </c>
      <c r="I117" s="39">
        <v>6.4</v>
      </c>
      <c r="J117" s="39">
        <v>1.5</v>
      </c>
      <c r="K117" s="39">
        <v>0</v>
      </c>
      <c r="L117" s="39">
        <v>0</v>
      </c>
      <c r="M117" s="39">
        <v>0</v>
      </c>
      <c r="N117" s="39">
        <v>0</v>
      </c>
      <c r="O117" s="39">
        <v>36</v>
      </c>
      <c r="P117" s="39">
        <v>64</v>
      </c>
      <c r="Q117" s="39">
        <v>35</v>
      </c>
      <c r="R117" s="39">
        <v>65</v>
      </c>
      <c r="S117" s="39">
        <v>33</v>
      </c>
      <c r="T117" s="39">
        <v>67</v>
      </c>
      <c r="U117" s="39">
        <v>39</v>
      </c>
      <c r="V117" s="39">
        <v>61</v>
      </c>
      <c r="Y117" s="31" t="s">
        <v>25</v>
      </c>
      <c r="Z117" s="31" t="s">
        <v>247</v>
      </c>
      <c r="AA117" s="31" t="b">
        <v>0</v>
      </c>
    </row>
    <row r="118" spans="2:27" ht="15" x14ac:dyDescent="0.25">
      <c r="B118" s="8">
        <v>1</v>
      </c>
      <c r="C118" s="39" t="s">
        <v>248</v>
      </c>
      <c r="D118" s="39">
        <v>1</v>
      </c>
      <c r="E118" s="39" t="s">
        <v>736</v>
      </c>
      <c r="F118" s="39">
        <v>1</v>
      </c>
      <c r="G118" s="39"/>
      <c r="H118" s="39" t="s">
        <v>34</v>
      </c>
      <c r="I118" s="39">
        <v>16.100000000000001</v>
      </c>
      <c r="J118" s="39">
        <v>16.2</v>
      </c>
      <c r="K118" s="39">
        <v>0</v>
      </c>
      <c r="L118" s="39">
        <v>0</v>
      </c>
      <c r="M118" s="39">
        <v>0</v>
      </c>
      <c r="N118" s="39">
        <v>0</v>
      </c>
      <c r="O118" s="39">
        <v>35</v>
      </c>
      <c r="P118" s="39">
        <v>65</v>
      </c>
      <c r="Q118" s="39">
        <v>29</v>
      </c>
      <c r="R118" s="39">
        <v>71</v>
      </c>
      <c r="S118" s="39">
        <v>51</v>
      </c>
      <c r="T118" s="39">
        <v>49</v>
      </c>
      <c r="U118" s="39">
        <v>59</v>
      </c>
      <c r="V118" s="39">
        <v>41</v>
      </c>
      <c r="W118" s="31" t="s">
        <v>249</v>
      </c>
      <c r="Y118" s="31" t="s">
        <v>22</v>
      </c>
      <c r="Z118" s="31" t="s">
        <v>248</v>
      </c>
      <c r="AA118" s="31" t="b">
        <v>0</v>
      </c>
    </row>
    <row r="119" spans="2:27" ht="15" x14ac:dyDescent="0.25">
      <c r="B119" s="8">
        <v>1</v>
      </c>
      <c r="C119" s="39" t="s">
        <v>250</v>
      </c>
      <c r="D119" s="39">
        <v>1</v>
      </c>
      <c r="E119" s="39" t="s">
        <v>736</v>
      </c>
      <c r="F119" s="39">
        <v>1</v>
      </c>
      <c r="G119" s="39"/>
      <c r="H119" s="39" t="s">
        <v>34</v>
      </c>
      <c r="I119" s="39">
        <v>-14.1</v>
      </c>
      <c r="J119" s="39">
        <v>-27.8</v>
      </c>
      <c r="K119" s="39">
        <v>-14.7</v>
      </c>
      <c r="L119" s="39">
        <v>-0.3</v>
      </c>
      <c r="M119" s="39">
        <v>17.899999999999999</v>
      </c>
      <c r="N119" s="39">
        <v>22.1</v>
      </c>
      <c r="O119" s="39">
        <v>76</v>
      </c>
      <c r="P119" s="39">
        <v>24</v>
      </c>
      <c r="Q119" s="39">
        <v>51</v>
      </c>
      <c r="R119" s="39">
        <v>49</v>
      </c>
      <c r="S119" s="39">
        <v>44</v>
      </c>
      <c r="T119" s="39">
        <v>56</v>
      </c>
      <c r="U119" s="39">
        <v>44</v>
      </c>
      <c r="V119" s="39">
        <v>56</v>
      </c>
      <c r="W119" s="31" t="s">
        <v>251</v>
      </c>
      <c r="Y119" s="31" t="s">
        <v>23</v>
      </c>
      <c r="Z119" s="31" t="s">
        <v>250</v>
      </c>
      <c r="AA119" s="31" t="b">
        <v>0</v>
      </c>
    </row>
    <row r="120" spans="2:27" ht="15" x14ac:dyDescent="0.25">
      <c r="B120" s="8">
        <v>1</v>
      </c>
      <c r="C120" s="39" t="s">
        <v>252</v>
      </c>
      <c r="D120" s="39">
        <v>1</v>
      </c>
      <c r="E120" s="39" t="s">
        <v>736</v>
      </c>
      <c r="F120" s="39">
        <v>1</v>
      </c>
      <c r="G120" s="39"/>
      <c r="H120" s="39" t="s">
        <v>34</v>
      </c>
      <c r="I120" s="39">
        <v>9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47.4</v>
      </c>
      <c r="P120" s="39">
        <v>52.6</v>
      </c>
      <c r="Q120" s="39">
        <v>47.8</v>
      </c>
      <c r="R120" s="39">
        <v>52.2</v>
      </c>
      <c r="S120" s="39">
        <v>36.6</v>
      </c>
      <c r="T120" s="39">
        <v>63.4</v>
      </c>
      <c r="U120" s="39">
        <v>52.6</v>
      </c>
      <c r="V120" s="39">
        <v>47.4</v>
      </c>
      <c r="W120" s="31" t="s">
        <v>253</v>
      </c>
      <c r="Y120" s="31" t="s">
        <v>22</v>
      </c>
      <c r="Z120" s="31" t="s">
        <v>252</v>
      </c>
      <c r="AA120" s="31" t="b">
        <v>0</v>
      </c>
    </row>
    <row r="121" spans="2:27" ht="15" x14ac:dyDescent="0.25">
      <c r="B121" s="8">
        <v>1</v>
      </c>
      <c r="C121" s="39" t="s">
        <v>254</v>
      </c>
      <c r="D121" s="39">
        <v>1</v>
      </c>
      <c r="E121" s="39" t="s">
        <v>741</v>
      </c>
      <c r="F121" s="39">
        <v>1</v>
      </c>
      <c r="G121" s="39"/>
      <c r="H121" s="39" t="s">
        <v>34</v>
      </c>
      <c r="I121" s="39">
        <v>9.6999999999999993</v>
      </c>
      <c r="J121" s="39">
        <v>9.6999999999999993</v>
      </c>
      <c r="K121" s="39">
        <v>14.3</v>
      </c>
      <c r="L121" s="39">
        <v>14.5</v>
      </c>
      <c r="M121" s="39">
        <v>19</v>
      </c>
      <c r="N121" s="39">
        <v>18.399999999999999</v>
      </c>
      <c r="O121" s="39">
        <v>27.4</v>
      </c>
      <c r="P121" s="39">
        <v>72.599999999999994</v>
      </c>
      <c r="Q121" s="39">
        <v>19.600000000000001</v>
      </c>
      <c r="R121" s="39">
        <v>80.400000000000006</v>
      </c>
      <c r="S121" s="39">
        <v>25.2</v>
      </c>
      <c r="T121" s="39">
        <v>74.8</v>
      </c>
      <c r="U121" s="39">
        <v>32.299999999999997</v>
      </c>
      <c r="V121" s="39">
        <v>67.7</v>
      </c>
      <c r="W121" s="31" t="s">
        <v>255</v>
      </c>
      <c r="Y121" s="31" t="s">
        <v>24</v>
      </c>
      <c r="Z121" s="31" t="s">
        <v>254</v>
      </c>
      <c r="AA121" s="31" t="b">
        <v>0</v>
      </c>
    </row>
    <row r="122" spans="2:27" ht="15" x14ac:dyDescent="0.25">
      <c r="B122" s="8">
        <v>1</v>
      </c>
      <c r="C122" s="39" t="s">
        <v>256</v>
      </c>
      <c r="D122" s="39">
        <v>1</v>
      </c>
      <c r="E122" s="39" t="s">
        <v>740</v>
      </c>
      <c r="F122" s="39">
        <v>1</v>
      </c>
      <c r="G122" s="39"/>
      <c r="H122" s="39">
        <v>1</v>
      </c>
      <c r="I122" s="39">
        <v>15.6</v>
      </c>
      <c r="J122" s="39">
        <v>12.6</v>
      </c>
      <c r="K122" s="39">
        <v>0</v>
      </c>
      <c r="L122" s="39">
        <v>0</v>
      </c>
      <c r="M122" s="39">
        <v>0</v>
      </c>
      <c r="N122" s="39">
        <v>0</v>
      </c>
      <c r="O122" s="39">
        <v>72.900000000000006</v>
      </c>
      <c r="P122" s="39">
        <v>27.1</v>
      </c>
      <c r="Q122" s="39">
        <v>89.8</v>
      </c>
      <c r="R122" s="39">
        <v>10.199999999999999</v>
      </c>
      <c r="S122" s="39">
        <v>88.9</v>
      </c>
      <c r="T122" s="39">
        <v>11.1</v>
      </c>
      <c r="U122" s="39">
        <v>93.3</v>
      </c>
      <c r="V122" s="39">
        <v>6.7</v>
      </c>
      <c r="W122" s="31" t="s">
        <v>257</v>
      </c>
      <c r="Y122" s="31" t="s">
        <v>25</v>
      </c>
      <c r="Z122" s="31" t="s">
        <v>256</v>
      </c>
      <c r="AA122" s="31" t="b">
        <v>0</v>
      </c>
    </row>
    <row r="123" spans="2:27" ht="15" x14ac:dyDescent="0.25">
      <c r="B123" s="8">
        <v>1</v>
      </c>
      <c r="C123" s="39" t="s">
        <v>258</v>
      </c>
      <c r="D123" s="39">
        <v>1</v>
      </c>
      <c r="E123" s="39" t="s">
        <v>739</v>
      </c>
      <c r="F123" s="39">
        <v>1</v>
      </c>
      <c r="G123" s="39"/>
      <c r="H123" s="39">
        <v>1</v>
      </c>
      <c r="I123" s="39">
        <v>14.4</v>
      </c>
      <c r="J123" s="39">
        <v>20.7</v>
      </c>
      <c r="K123" s="39">
        <v>31.5</v>
      </c>
      <c r="L123" s="39">
        <v>50</v>
      </c>
      <c r="M123" s="39">
        <v>6.2</v>
      </c>
      <c r="N123" s="39">
        <v>0.9</v>
      </c>
      <c r="O123" s="39">
        <v>37.1</v>
      </c>
      <c r="P123" s="39">
        <v>62.9</v>
      </c>
      <c r="Q123" s="39">
        <v>48</v>
      </c>
      <c r="R123" s="39">
        <v>52</v>
      </c>
      <c r="S123" s="39">
        <v>64.5</v>
      </c>
      <c r="T123" s="39">
        <v>35.5</v>
      </c>
      <c r="U123" s="39">
        <v>74.099999999999994</v>
      </c>
      <c r="V123" s="39">
        <v>25.9</v>
      </c>
      <c r="W123" s="31" t="s">
        <v>259</v>
      </c>
      <c r="Y123" s="31" t="s">
        <v>25</v>
      </c>
      <c r="Z123" s="31" t="s">
        <v>258</v>
      </c>
      <c r="AA123" s="31" t="b">
        <v>0</v>
      </c>
    </row>
    <row r="124" spans="2:27" ht="15" x14ac:dyDescent="0.25">
      <c r="B124" s="8">
        <v>1</v>
      </c>
      <c r="C124" s="39" t="s">
        <v>260</v>
      </c>
      <c r="D124" s="39">
        <v>1</v>
      </c>
      <c r="E124" s="39" t="s">
        <v>736</v>
      </c>
      <c r="F124" s="39">
        <v>1</v>
      </c>
      <c r="G124" s="39"/>
      <c r="H124" s="39" t="s">
        <v>34</v>
      </c>
      <c r="I124" s="39">
        <v>-0.8</v>
      </c>
      <c r="J124" s="39">
        <v>-6</v>
      </c>
      <c r="K124" s="39">
        <v>0</v>
      </c>
      <c r="L124" s="39">
        <v>0</v>
      </c>
      <c r="M124" s="39">
        <v>0</v>
      </c>
      <c r="N124" s="39">
        <v>0</v>
      </c>
      <c r="O124" s="39">
        <v>78.8</v>
      </c>
      <c r="P124" s="39">
        <v>21.2</v>
      </c>
      <c r="Q124" s="39">
        <v>47.6</v>
      </c>
      <c r="R124" s="39">
        <v>52.4</v>
      </c>
      <c r="S124" s="39">
        <v>41.8</v>
      </c>
      <c r="T124" s="39">
        <v>58.2</v>
      </c>
      <c r="U124" s="39">
        <v>57</v>
      </c>
      <c r="V124" s="39">
        <v>43</v>
      </c>
      <c r="Y124" s="31" t="s">
        <v>22</v>
      </c>
      <c r="Z124" s="31" t="s">
        <v>260</v>
      </c>
      <c r="AA124" s="31" t="b">
        <v>0</v>
      </c>
    </row>
    <row r="125" spans="2:27" ht="15" x14ac:dyDescent="0.25">
      <c r="B125" s="8">
        <v>1</v>
      </c>
      <c r="C125" s="39" t="s">
        <v>261</v>
      </c>
      <c r="D125" s="39">
        <v>1</v>
      </c>
      <c r="E125" s="39" t="s">
        <v>736</v>
      </c>
      <c r="F125" s="39">
        <v>1</v>
      </c>
      <c r="G125" s="39"/>
      <c r="H125" s="39" t="s">
        <v>34</v>
      </c>
      <c r="I125" s="39">
        <v>-1.1000000000000001</v>
      </c>
      <c r="J125" s="39">
        <v>-8.3000000000000007</v>
      </c>
      <c r="K125" s="39">
        <v>0</v>
      </c>
      <c r="L125" s="39">
        <v>0</v>
      </c>
      <c r="M125" s="39">
        <v>0</v>
      </c>
      <c r="N125" s="39">
        <v>0</v>
      </c>
      <c r="O125" s="39">
        <v>69.2</v>
      </c>
      <c r="P125" s="39">
        <v>30.8</v>
      </c>
      <c r="Q125" s="39">
        <v>47.1</v>
      </c>
      <c r="R125" s="39">
        <v>52.9</v>
      </c>
      <c r="S125" s="39">
        <v>50</v>
      </c>
      <c r="T125" s="39">
        <v>50</v>
      </c>
      <c r="U125" s="39">
        <v>52.9</v>
      </c>
      <c r="V125" s="39">
        <v>47.1</v>
      </c>
      <c r="W125" s="31" t="s">
        <v>262</v>
      </c>
      <c r="Y125" s="31" t="s">
        <v>23</v>
      </c>
      <c r="Z125" s="31" t="s">
        <v>261</v>
      </c>
      <c r="AA125" s="31" t="b">
        <v>0</v>
      </c>
    </row>
    <row r="126" spans="2:27" ht="15" x14ac:dyDescent="0.25">
      <c r="B126" s="8">
        <v>1</v>
      </c>
      <c r="C126" s="39" t="s">
        <v>263</v>
      </c>
      <c r="D126" s="39">
        <v>1</v>
      </c>
      <c r="E126" s="39" t="s">
        <v>736</v>
      </c>
      <c r="F126" s="39">
        <v>1</v>
      </c>
      <c r="G126" s="39"/>
      <c r="H126" s="39" t="s">
        <v>34</v>
      </c>
      <c r="I126" s="39">
        <v>6.3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59</v>
      </c>
      <c r="P126" s="39">
        <v>41</v>
      </c>
      <c r="Q126" s="39">
        <v>29.3</v>
      </c>
      <c r="R126" s="39">
        <v>70.7</v>
      </c>
      <c r="S126" s="39">
        <v>34.299999999999997</v>
      </c>
      <c r="T126" s="39">
        <v>65.7</v>
      </c>
      <c r="U126" s="39">
        <v>48.5</v>
      </c>
      <c r="V126" s="39">
        <v>51.5</v>
      </c>
      <c r="W126" s="31" t="s">
        <v>264</v>
      </c>
      <c r="Y126" s="31" t="s">
        <v>22</v>
      </c>
      <c r="Z126" s="31" t="s">
        <v>263</v>
      </c>
      <c r="AA126" s="31" t="b">
        <v>0</v>
      </c>
    </row>
    <row r="127" spans="2:27" ht="15" x14ac:dyDescent="0.25">
      <c r="B127" s="8">
        <v>1</v>
      </c>
      <c r="C127" s="39" t="s">
        <v>265</v>
      </c>
      <c r="D127" s="39">
        <v>1</v>
      </c>
      <c r="E127" s="39" t="s">
        <v>736</v>
      </c>
      <c r="F127" s="39">
        <v>1</v>
      </c>
      <c r="G127" s="39"/>
      <c r="H127" s="39">
        <v>1</v>
      </c>
      <c r="I127" s="39">
        <v>-9.1</v>
      </c>
      <c r="J127" s="39">
        <v>-11.5</v>
      </c>
      <c r="K127" s="39">
        <v>-1.4</v>
      </c>
      <c r="L127" s="39">
        <v>0</v>
      </c>
      <c r="M127" s="39">
        <v>19.7</v>
      </c>
      <c r="N127" s="39">
        <v>32.299999999999997</v>
      </c>
      <c r="O127" s="39">
        <v>63.4</v>
      </c>
      <c r="P127" s="39">
        <v>36.6</v>
      </c>
      <c r="Q127" s="39">
        <v>33.299999999999997</v>
      </c>
      <c r="R127" s="39">
        <v>66.7</v>
      </c>
      <c r="S127" s="39">
        <v>40.5</v>
      </c>
      <c r="T127" s="39">
        <v>59.5</v>
      </c>
      <c r="U127" s="39">
        <v>38.1</v>
      </c>
      <c r="V127" s="39">
        <v>61.9</v>
      </c>
      <c r="W127" s="31" t="s">
        <v>266</v>
      </c>
      <c r="Y127" s="31" t="s">
        <v>29</v>
      </c>
      <c r="Z127" s="31" t="s">
        <v>265</v>
      </c>
      <c r="AA127" s="31" t="b">
        <v>0</v>
      </c>
    </row>
    <row r="128" spans="2:27" ht="15" x14ac:dyDescent="0.25">
      <c r="B128" s="8">
        <v>1</v>
      </c>
      <c r="C128" s="39" t="s">
        <v>267</v>
      </c>
      <c r="D128" s="39">
        <v>1</v>
      </c>
      <c r="E128" s="39" t="s">
        <v>736</v>
      </c>
      <c r="F128" s="39">
        <v>1</v>
      </c>
      <c r="G128" s="39"/>
      <c r="H128" s="39" t="s">
        <v>34</v>
      </c>
      <c r="I128" s="39">
        <v>-0.6</v>
      </c>
      <c r="J128" s="39">
        <v>-18.7</v>
      </c>
      <c r="K128" s="39">
        <v>0</v>
      </c>
      <c r="L128" s="39">
        <v>0</v>
      </c>
      <c r="M128" s="39">
        <v>0</v>
      </c>
      <c r="N128" s="39">
        <v>0</v>
      </c>
      <c r="O128" s="39">
        <v>78.099999999999994</v>
      </c>
      <c r="P128" s="39">
        <v>21.9</v>
      </c>
      <c r="Q128" s="39">
        <v>67.2</v>
      </c>
      <c r="R128" s="39">
        <v>32.799999999999997</v>
      </c>
      <c r="S128" s="39">
        <v>50</v>
      </c>
      <c r="T128" s="39">
        <v>50</v>
      </c>
      <c r="U128" s="39">
        <v>71.900000000000006</v>
      </c>
      <c r="V128" s="39">
        <v>28.1</v>
      </c>
      <c r="W128" s="31" t="s">
        <v>268</v>
      </c>
      <c r="Y128" s="31" t="s">
        <v>23</v>
      </c>
      <c r="Z128" s="31" t="s">
        <v>267</v>
      </c>
      <c r="AA128" s="31" t="b">
        <v>0</v>
      </c>
    </row>
    <row r="129" spans="2:27" ht="15" x14ac:dyDescent="0.25">
      <c r="B129" s="8">
        <v>1</v>
      </c>
      <c r="C129" s="39" t="s">
        <v>269</v>
      </c>
      <c r="D129" s="39">
        <v>1</v>
      </c>
      <c r="E129" s="39" t="s">
        <v>737</v>
      </c>
      <c r="F129" s="39">
        <v>1</v>
      </c>
      <c r="G129" s="39"/>
      <c r="H129" s="39" t="s">
        <v>34</v>
      </c>
      <c r="I129" s="39">
        <v>8.5</v>
      </c>
      <c r="J129" s="39">
        <v>11.5</v>
      </c>
      <c r="K129" s="39">
        <v>0</v>
      </c>
      <c r="L129" s="39">
        <v>0</v>
      </c>
      <c r="M129" s="39">
        <v>0</v>
      </c>
      <c r="N129" s="39">
        <v>0</v>
      </c>
      <c r="O129" s="39">
        <v>24.3</v>
      </c>
      <c r="P129" s="39">
        <v>75.7</v>
      </c>
      <c r="Q129" s="39">
        <v>37.4</v>
      </c>
      <c r="R129" s="39">
        <v>62.6</v>
      </c>
      <c r="S129" s="39">
        <v>37.9</v>
      </c>
      <c r="T129" s="39">
        <v>62.1</v>
      </c>
      <c r="U129" s="39">
        <v>42.3</v>
      </c>
      <c r="V129" s="39">
        <v>57.7</v>
      </c>
      <c r="Y129" s="31" t="s">
        <v>25</v>
      </c>
      <c r="Z129" s="31" t="s">
        <v>269</v>
      </c>
      <c r="AA129" s="31" t="b">
        <v>0</v>
      </c>
    </row>
    <row r="130" spans="2:27" ht="15" x14ac:dyDescent="0.25">
      <c r="B130" s="8">
        <v>1</v>
      </c>
      <c r="C130" s="39" t="s">
        <v>270</v>
      </c>
      <c r="D130" s="39">
        <v>1</v>
      </c>
      <c r="E130" s="39" t="s">
        <v>736</v>
      </c>
      <c r="F130" s="39">
        <v>1</v>
      </c>
      <c r="G130" s="39"/>
      <c r="H130" s="39" t="s">
        <v>34</v>
      </c>
      <c r="I130" s="39">
        <v>3</v>
      </c>
      <c r="J130" s="39">
        <v>1.9</v>
      </c>
      <c r="K130" s="39">
        <v>0</v>
      </c>
      <c r="L130" s="39">
        <v>0</v>
      </c>
      <c r="M130" s="39">
        <v>0</v>
      </c>
      <c r="N130" s="39">
        <v>1</v>
      </c>
      <c r="O130" s="39">
        <v>48.4</v>
      </c>
      <c r="P130" s="39">
        <v>51.6</v>
      </c>
      <c r="Q130" s="39">
        <v>45.1</v>
      </c>
      <c r="R130" s="39">
        <v>54.9</v>
      </c>
      <c r="S130" s="39">
        <v>54.9</v>
      </c>
      <c r="T130" s="39">
        <v>45.1</v>
      </c>
      <c r="U130" s="39">
        <v>47.7</v>
      </c>
      <c r="V130" s="39">
        <v>52.3</v>
      </c>
      <c r="W130" s="31" t="s">
        <v>271</v>
      </c>
      <c r="Y130" s="31" t="s">
        <v>26</v>
      </c>
      <c r="Z130" s="31" t="s">
        <v>270</v>
      </c>
      <c r="AA130" s="31" t="b">
        <v>0</v>
      </c>
    </row>
    <row r="131" spans="2:27" ht="15" x14ac:dyDescent="0.25">
      <c r="B131" s="8">
        <v>1</v>
      </c>
      <c r="C131" s="39" t="s">
        <v>272</v>
      </c>
      <c r="D131" s="39">
        <v>1</v>
      </c>
      <c r="E131" s="39" t="s">
        <v>736</v>
      </c>
      <c r="F131" s="39">
        <v>1</v>
      </c>
      <c r="G131" s="39"/>
      <c r="H131" s="39" t="s">
        <v>34</v>
      </c>
      <c r="I131" s="39">
        <v>13.5</v>
      </c>
      <c r="J131" s="39">
        <v>9.6</v>
      </c>
      <c r="K131" s="39">
        <v>0</v>
      </c>
      <c r="L131" s="39">
        <v>0</v>
      </c>
      <c r="M131" s="39">
        <v>0</v>
      </c>
      <c r="N131" s="39">
        <v>0</v>
      </c>
      <c r="O131" s="39">
        <v>33</v>
      </c>
      <c r="P131" s="39">
        <v>67</v>
      </c>
      <c r="Q131" s="39">
        <v>33</v>
      </c>
      <c r="R131" s="39">
        <v>67</v>
      </c>
      <c r="S131" s="39">
        <v>43</v>
      </c>
      <c r="T131" s="39">
        <v>57</v>
      </c>
      <c r="U131" s="39">
        <v>46</v>
      </c>
      <c r="V131" s="39">
        <v>54</v>
      </c>
      <c r="W131" s="31" t="s">
        <v>273</v>
      </c>
      <c r="Y131" s="31" t="s">
        <v>23</v>
      </c>
      <c r="Z131" s="31" t="s">
        <v>272</v>
      </c>
      <c r="AA131" s="31" t="b">
        <v>0</v>
      </c>
    </row>
    <row r="132" spans="2:27" ht="15" x14ac:dyDescent="0.25">
      <c r="B132" s="8">
        <v>1</v>
      </c>
      <c r="C132" s="39" t="s">
        <v>274</v>
      </c>
      <c r="D132" s="39">
        <v>1</v>
      </c>
      <c r="E132" s="39" t="s">
        <v>739</v>
      </c>
      <c r="F132" s="39">
        <v>1</v>
      </c>
      <c r="G132" s="39"/>
      <c r="H132" s="39" t="s">
        <v>34</v>
      </c>
      <c r="I132" s="39">
        <v>10.5</v>
      </c>
      <c r="J132" s="39">
        <v>9.1</v>
      </c>
      <c r="K132" s="39">
        <v>-5.8</v>
      </c>
      <c r="L132" s="39">
        <v>-25</v>
      </c>
      <c r="M132" s="39">
        <v>6.5</v>
      </c>
      <c r="N132" s="39">
        <v>2.5</v>
      </c>
      <c r="O132" s="39">
        <v>43</v>
      </c>
      <c r="P132" s="39">
        <v>57</v>
      </c>
      <c r="Q132" s="39">
        <v>51</v>
      </c>
      <c r="R132" s="39">
        <v>49</v>
      </c>
      <c r="S132" s="39">
        <v>63</v>
      </c>
      <c r="T132" s="39">
        <v>37</v>
      </c>
      <c r="U132" s="39">
        <v>71</v>
      </c>
      <c r="V132" s="39">
        <v>29</v>
      </c>
      <c r="W132" s="31" t="s">
        <v>275</v>
      </c>
      <c r="Y132" s="31" t="s">
        <v>25</v>
      </c>
      <c r="Z132" s="31" t="s">
        <v>274</v>
      </c>
      <c r="AA132" s="31" t="b">
        <v>0</v>
      </c>
    </row>
    <row r="133" spans="2:27" ht="15" x14ac:dyDescent="0.25">
      <c r="B133" s="8">
        <v>1</v>
      </c>
      <c r="C133" s="39" t="s">
        <v>276</v>
      </c>
      <c r="D133" s="39">
        <v>1</v>
      </c>
      <c r="E133" s="39" t="s">
        <v>741</v>
      </c>
      <c r="F133" s="39">
        <v>1</v>
      </c>
      <c r="G133" s="39"/>
      <c r="H133" s="39" t="s">
        <v>34</v>
      </c>
      <c r="I133" s="39">
        <v>8.9</v>
      </c>
      <c r="J133" s="39">
        <v>12.6</v>
      </c>
      <c r="K133" s="39">
        <v>0</v>
      </c>
      <c r="L133" s="39">
        <v>0</v>
      </c>
      <c r="M133" s="39">
        <v>0</v>
      </c>
      <c r="N133" s="39">
        <v>0</v>
      </c>
      <c r="O133" s="39">
        <v>22</v>
      </c>
      <c r="P133" s="39">
        <v>78</v>
      </c>
      <c r="Q133" s="39">
        <v>26</v>
      </c>
      <c r="R133" s="39">
        <v>74</v>
      </c>
      <c r="S133" s="39">
        <v>41</v>
      </c>
      <c r="T133" s="39">
        <v>59</v>
      </c>
      <c r="U133" s="39">
        <v>37</v>
      </c>
      <c r="V133" s="39">
        <v>63</v>
      </c>
      <c r="W133" s="31" t="s">
        <v>277</v>
      </c>
      <c r="Y133" s="31" t="s">
        <v>25</v>
      </c>
      <c r="Z133" s="31" t="s">
        <v>276</v>
      </c>
      <c r="AA133" s="31" t="b">
        <v>0</v>
      </c>
    </row>
    <row r="134" spans="2:27" ht="15" x14ac:dyDescent="0.25">
      <c r="B134" s="8">
        <v>1</v>
      </c>
      <c r="C134" s="39" t="s">
        <v>278</v>
      </c>
      <c r="D134" s="39">
        <v>1</v>
      </c>
      <c r="E134" s="39" t="s">
        <v>736</v>
      </c>
      <c r="F134" s="39">
        <v>1</v>
      </c>
      <c r="G134" s="39"/>
      <c r="H134" s="39" t="s">
        <v>34</v>
      </c>
      <c r="I134" s="39">
        <v>2</v>
      </c>
      <c r="J134" s="39">
        <v>-8.9</v>
      </c>
      <c r="K134" s="39">
        <v>0</v>
      </c>
      <c r="L134" s="39">
        <v>0</v>
      </c>
      <c r="M134" s="39">
        <v>0</v>
      </c>
      <c r="N134" s="39">
        <v>0</v>
      </c>
      <c r="O134" s="39">
        <v>69.3</v>
      </c>
      <c r="P134" s="39">
        <v>30.7</v>
      </c>
      <c r="Q134" s="39">
        <v>44.3</v>
      </c>
      <c r="R134" s="39">
        <v>55.7</v>
      </c>
      <c r="S134" s="39">
        <v>38.700000000000003</v>
      </c>
      <c r="T134" s="39">
        <v>61.3</v>
      </c>
      <c r="U134" s="39">
        <v>59.7</v>
      </c>
      <c r="V134" s="39">
        <v>40.299999999999997</v>
      </c>
      <c r="W134" s="31" t="s">
        <v>279</v>
      </c>
      <c r="Y134" s="31" t="s">
        <v>23</v>
      </c>
      <c r="Z134" s="31" t="s">
        <v>278</v>
      </c>
      <c r="AA134" s="31" t="b">
        <v>0</v>
      </c>
    </row>
    <row r="135" spans="2:27" ht="15" x14ac:dyDescent="0.25">
      <c r="B135" s="8">
        <v>1</v>
      </c>
      <c r="C135" s="39" t="s">
        <v>280</v>
      </c>
      <c r="D135" s="39">
        <v>1</v>
      </c>
      <c r="E135" s="39" t="s">
        <v>736</v>
      </c>
      <c r="F135" s="39">
        <v>1</v>
      </c>
      <c r="G135" s="39"/>
      <c r="H135" s="39" t="s">
        <v>34</v>
      </c>
      <c r="I135" s="39">
        <v>13.4</v>
      </c>
      <c r="J135" s="39">
        <v>19</v>
      </c>
      <c r="K135" s="39">
        <v>0</v>
      </c>
      <c r="L135" s="39">
        <v>0</v>
      </c>
      <c r="M135" s="39">
        <v>0</v>
      </c>
      <c r="N135" s="39">
        <v>0</v>
      </c>
      <c r="O135" s="39">
        <v>29.4</v>
      </c>
      <c r="P135" s="39">
        <v>70.599999999999994</v>
      </c>
      <c r="Q135" s="39">
        <v>24.2</v>
      </c>
      <c r="R135" s="39">
        <v>75.8</v>
      </c>
      <c r="S135" s="39">
        <v>30.8</v>
      </c>
      <c r="T135" s="39">
        <v>69.2</v>
      </c>
      <c r="U135" s="39">
        <v>53.8</v>
      </c>
      <c r="V135" s="39">
        <v>46.2</v>
      </c>
      <c r="Y135" s="31" t="s">
        <v>23</v>
      </c>
      <c r="Z135" s="31" t="s">
        <v>280</v>
      </c>
      <c r="AA135" s="31" t="b">
        <v>0</v>
      </c>
    </row>
    <row r="136" spans="2:27" ht="15" x14ac:dyDescent="0.25">
      <c r="B136" s="8">
        <v>1</v>
      </c>
      <c r="C136" s="39" t="s">
        <v>281</v>
      </c>
      <c r="D136" s="39">
        <v>1</v>
      </c>
      <c r="E136" s="39" t="s">
        <v>742</v>
      </c>
      <c r="F136" s="39">
        <v>1</v>
      </c>
      <c r="G136" s="39"/>
      <c r="H136" s="39" t="s">
        <v>34</v>
      </c>
      <c r="I136" s="39">
        <v>9</v>
      </c>
      <c r="J136" s="39">
        <v>6.1</v>
      </c>
      <c r="K136" s="39">
        <v>4.9000000000000004</v>
      </c>
      <c r="L136" s="39">
        <v>5.3</v>
      </c>
      <c r="M136" s="39">
        <v>11.7</v>
      </c>
      <c r="N136" s="39">
        <v>8.6</v>
      </c>
      <c r="O136" s="39">
        <v>44</v>
      </c>
      <c r="P136" s="39">
        <v>56</v>
      </c>
      <c r="Q136" s="39">
        <v>40</v>
      </c>
      <c r="R136" s="39">
        <v>60</v>
      </c>
      <c r="S136" s="39">
        <v>47</v>
      </c>
      <c r="T136" s="39">
        <v>53</v>
      </c>
      <c r="U136" s="39">
        <v>55</v>
      </c>
      <c r="V136" s="39">
        <v>45</v>
      </c>
      <c r="Y136" s="31" t="s">
        <v>26</v>
      </c>
      <c r="Z136" s="31" t="s">
        <v>281</v>
      </c>
      <c r="AA136" s="31" t="b">
        <v>0</v>
      </c>
    </row>
    <row r="137" spans="2:27" ht="15" x14ac:dyDescent="0.25">
      <c r="B137" s="8">
        <v>0</v>
      </c>
      <c r="C137" s="39" t="s">
        <v>282</v>
      </c>
      <c r="D137" s="39">
        <v>1</v>
      </c>
      <c r="E137" s="39" t="s">
        <v>740</v>
      </c>
      <c r="F137" s="39">
        <v>1</v>
      </c>
      <c r="G137" s="39"/>
      <c r="H137" s="39" t="s">
        <v>46</v>
      </c>
      <c r="I137" s="39">
        <v>10.5</v>
      </c>
      <c r="J137" s="39">
        <v>10.3</v>
      </c>
      <c r="K137" s="39">
        <v>0</v>
      </c>
      <c r="L137" s="39">
        <v>0</v>
      </c>
      <c r="M137" s="39">
        <v>0</v>
      </c>
      <c r="N137" s="39">
        <v>0</v>
      </c>
      <c r="O137" s="39">
        <v>61.7</v>
      </c>
      <c r="P137" s="39">
        <v>38.299999999999997</v>
      </c>
      <c r="Q137" s="39">
        <v>97.4</v>
      </c>
      <c r="R137" s="39">
        <v>2.6</v>
      </c>
      <c r="S137" s="39">
        <v>91.5</v>
      </c>
      <c r="T137" s="39">
        <v>8.5</v>
      </c>
      <c r="U137" s="39">
        <v>85.3</v>
      </c>
      <c r="V137" s="39">
        <v>14.7</v>
      </c>
      <c r="W137" s="31" t="s">
        <v>283</v>
      </c>
      <c r="Y137" s="31" t="s">
        <v>25</v>
      </c>
      <c r="Z137" s="31" t="s">
        <v>282</v>
      </c>
      <c r="AA137" s="31" t="b">
        <v>0</v>
      </c>
    </row>
    <row r="138" spans="2:27" ht="15" x14ac:dyDescent="0.25">
      <c r="B138" s="8">
        <v>1</v>
      </c>
      <c r="C138" s="39" t="s">
        <v>284</v>
      </c>
      <c r="D138" s="39">
        <v>1</v>
      </c>
      <c r="E138" s="39" t="s">
        <v>739</v>
      </c>
      <c r="F138" s="39">
        <v>1</v>
      </c>
      <c r="G138" s="39"/>
      <c r="H138" s="39" t="s">
        <v>43</v>
      </c>
      <c r="I138" s="39">
        <v>11.9</v>
      </c>
      <c r="J138" s="39">
        <v>14.1</v>
      </c>
      <c r="K138" s="39">
        <v>-59.4</v>
      </c>
      <c r="L138" s="39">
        <v>0</v>
      </c>
      <c r="M138" s="39">
        <v>1.3</v>
      </c>
      <c r="N138" s="39">
        <v>1.1000000000000001</v>
      </c>
      <c r="O138" s="39">
        <v>39</v>
      </c>
      <c r="P138" s="39">
        <v>61</v>
      </c>
      <c r="Q138" s="39">
        <v>53</v>
      </c>
      <c r="R138" s="39">
        <v>47</v>
      </c>
      <c r="S138" s="39">
        <v>73</v>
      </c>
      <c r="T138" s="39">
        <v>27</v>
      </c>
      <c r="U138" s="39">
        <v>72</v>
      </c>
      <c r="V138" s="39">
        <v>28</v>
      </c>
      <c r="W138" s="31" t="s">
        <v>285</v>
      </c>
      <c r="Y138" s="31" t="s">
        <v>24</v>
      </c>
      <c r="Z138" s="31" t="s">
        <v>284</v>
      </c>
      <c r="AA138" s="31" t="b">
        <v>0</v>
      </c>
    </row>
    <row r="139" spans="2:27" ht="15" x14ac:dyDescent="0.25">
      <c r="B139" s="8">
        <v>1</v>
      </c>
      <c r="C139" s="39" t="s">
        <v>286</v>
      </c>
      <c r="D139" s="39">
        <v>1</v>
      </c>
      <c r="E139" s="39" t="s">
        <v>736</v>
      </c>
      <c r="F139" s="39">
        <v>1</v>
      </c>
      <c r="G139" s="39"/>
      <c r="H139" s="39" t="s">
        <v>287</v>
      </c>
      <c r="I139" s="39">
        <v>-9</v>
      </c>
      <c r="J139" s="39">
        <v>-22</v>
      </c>
      <c r="K139" s="39">
        <v>0</v>
      </c>
      <c r="L139" s="39">
        <v>0</v>
      </c>
      <c r="M139" s="39">
        <v>0</v>
      </c>
      <c r="N139" s="39">
        <v>0</v>
      </c>
      <c r="O139" s="39">
        <v>80</v>
      </c>
      <c r="P139" s="39">
        <v>20</v>
      </c>
      <c r="Q139" s="39">
        <v>47</v>
      </c>
      <c r="R139" s="39">
        <v>53</v>
      </c>
      <c r="S139" s="39">
        <v>46</v>
      </c>
      <c r="T139" s="39">
        <v>54</v>
      </c>
      <c r="U139" s="39">
        <v>53</v>
      </c>
      <c r="V139" s="39">
        <v>47</v>
      </c>
      <c r="W139" s="31" t="s">
        <v>288</v>
      </c>
      <c r="Y139" s="31" t="s">
        <v>22</v>
      </c>
      <c r="Z139" s="31" t="s">
        <v>286</v>
      </c>
      <c r="AA139" s="31" t="b">
        <v>0</v>
      </c>
    </row>
    <row r="140" spans="2:27" ht="15" x14ac:dyDescent="0.25">
      <c r="B140" s="8">
        <v>1</v>
      </c>
      <c r="C140" s="39" t="s">
        <v>289</v>
      </c>
      <c r="D140" s="39">
        <v>1</v>
      </c>
      <c r="E140" s="39" t="s">
        <v>738</v>
      </c>
      <c r="F140" s="39">
        <v>1</v>
      </c>
      <c r="G140" s="39"/>
      <c r="H140" s="39" t="s">
        <v>34</v>
      </c>
      <c r="I140" s="39">
        <v>10.1</v>
      </c>
      <c r="J140" s="39">
        <v>0.5</v>
      </c>
      <c r="K140" s="39">
        <v>0</v>
      </c>
      <c r="L140" s="39">
        <v>0</v>
      </c>
      <c r="M140" s="39">
        <v>0</v>
      </c>
      <c r="N140" s="39">
        <v>0</v>
      </c>
      <c r="O140" s="39">
        <v>23.7</v>
      </c>
      <c r="P140" s="39">
        <v>76.3</v>
      </c>
      <c r="Q140" s="39">
        <v>35.299999999999997</v>
      </c>
      <c r="R140" s="39">
        <v>64.7</v>
      </c>
      <c r="S140" s="39">
        <v>26.1</v>
      </c>
      <c r="T140" s="39">
        <v>73.900000000000006</v>
      </c>
      <c r="U140" s="39">
        <v>36.1</v>
      </c>
      <c r="V140" s="39">
        <v>63.9</v>
      </c>
      <c r="W140" s="31" t="s">
        <v>290</v>
      </c>
      <c r="Y140" s="31" t="s">
        <v>25</v>
      </c>
      <c r="Z140" s="31" t="s">
        <v>289</v>
      </c>
      <c r="AA140" s="31" t="b">
        <v>0</v>
      </c>
    </row>
    <row r="141" spans="2:27" ht="15" x14ac:dyDescent="0.25">
      <c r="B141" s="8">
        <v>1</v>
      </c>
      <c r="C141" s="39" t="s">
        <v>291</v>
      </c>
      <c r="D141" s="39">
        <v>1</v>
      </c>
      <c r="E141" s="39" t="s">
        <v>736</v>
      </c>
      <c r="F141" s="39">
        <v>1</v>
      </c>
      <c r="G141" s="39"/>
      <c r="H141" s="39" t="s">
        <v>34</v>
      </c>
      <c r="I141" s="39">
        <v>-7.7</v>
      </c>
      <c r="J141" s="39">
        <v>-12.3</v>
      </c>
      <c r="K141" s="39">
        <v>0</v>
      </c>
      <c r="L141" s="39">
        <v>0</v>
      </c>
      <c r="M141" s="39">
        <v>0</v>
      </c>
      <c r="N141" s="39">
        <v>0</v>
      </c>
      <c r="O141" s="39">
        <v>50.9</v>
      </c>
      <c r="P141" s="39">
        <v>49.1</v>
      </c>
      <c r="Q141" s="39">
        <v>56.5</v>
      </c>
      <c r="R141" s="39">
        <v>43.5</v>
      </c>
      <c r="S141" s="39">
        <v>38.9</v>
      </c>
      <c r="T141" s="39">
        <v>61.1</v>
      </c>
      <c r="U141" s="39">
        <v>35.200000000000003</v>
      </c>
      <c r="V141" s="39">
        <v>64.8</v>
      </c>
      <c r="W141" s="31" t="s">
        <v>292</v>
      </c>
      <c r="Y141" s="31" t="s">
        <v>22</v>
      </c>
      <c r="Z141" s="31" t="s">
        <v>291</v>
      </c>
      <c r="AA141" s="31" t="b">
        <v>0</v>
      </c>
    </row>
    <row r="142" spans="2:27" ht="15" x14ac:dyDescent="0.25">
      <c r="B142" s="8">
        <v>1</v>
      </c>
      <c r="C142" s="39" t="s">
        <v>293</v>
      </c>
      <c r="D142" s="39">
        <v>1</v>
      </c>
      <c r="E142" s="39" t="s">
        <v>739</v>
      </c>
      <c r="F142" s="39">
        <v>1</v>
      </c>
      <c r="G142" s="39"/>
      <c r="H142" s="39" t="s">
        <v>43</v>
      </c>
      <c r="I142" s="39">
        <v>10.7</v>
      </c>
      <c r="J142" s="39">
        <v>18.7</v>
      </c>
      <c r="K142" s="39">
        <v>55.8</v>
      </c>
      <c r="L142" s="39">
        <v>77.5</v>
      </c>
      <c r="M142" s="39">
        <v>4.8</v>
      </c>
      <c r="N142" s="39">
        <v>0.9</v>
      </c>
      <c r="O142" s="39">
        <v>38.1</v>
      </c>
      <c r="P142" s="39">
        <v>61.9</v>
      </c>
      <c r="Q142" s="39">
        <v>48.5</v>
      </c>
      <c r="R142" s="39">
        <v>51.5</v>
      </c>
      <c r="S142" s="39">
        <v>66.8</v>
      </c>
      <c r="T142" s="39">
        <v>33.200000000000003</v>
      </c>
      <c r="U142" s="39">
        <v>67.2</v>
      </c>
      <c r="V142" s="39">
        <v>32.799999999999997</v>
      </c>
      <c r="W142" s="31" t="s">
        <v>294</v>
      </c>
      <c r="Y142" s="31" t="s">
        <v>24</v>
      </c>
      <c r="Z142" s="31" t="s">
        <v>293</v>
      </c>
      <c r="AA142" s="31" t="b">
        <v>0</v>
      </c>
    </row>
    <row r="143" spans="2:27" ht="15" x14ac:dyDescent="0.25">
      <c r="B143" s="8">
        <v>1</v>
      </c>
      <c r="C143" s="39" t="s">
        <v>295</v>
      </c>
      <c r="D143" s="39">
        <v>1</v>
      </c>
      <c r="E143" s="39" t="s">
        <v>741</v>
      </c>
      <c r="F143" s="39">
        <v>1</v>
      </c>
      <c r="G143" s="39"/>
      <c r="H143" s="39" t="s">
        <v>34</v>
      </c>
      <c r="I143" s="39">
        <v>18.7</v>
      </c>
      <c r="J143" s="39">
        <v>21.7</v>
      </c>
      <c r="K143" s="39">
        <v>27.9</v>
      </c>
      <c r="L143" s="39">
        <v>27</v>
      </c>
      <c r="M143" s="39">
        <v>11.4</v>
      </c>
      <c r="N143" s="39">
        <v>9.5</v>
      </c>
      <c r="O143" s="39">
        <v>12.5</v>
      </c>
      <c r="P143" s="39">
        <v>87.5</v>
      </c>
      <c r="Q143" s="39">
        <v>21.9</v>
      </c>
      <c r="R143" s="39">
        <v>78.099999999999994</v>
      </c>
      <c r="S143" s="39">
        <v>25.2</v>
      </c>
      <c r="T143" s="39">
        <v>74.8</v>
      </c>
      <c r="U143" s="39">
        <v>33.6</v>
      </c>
      <c r="V143" s="39">
        <v>66.400000000000006</v>
      </c>
      <c r="W143" s="31" t="s">
        <v>296</v>
      </c>
      <c r="Y143" s="31" t="s">
        <v>24</v>
      </c>
      <c r="Z143" s="31" t="s">
        <v>295</v>
      </c>
      <c r="AA143" s="31" t="b">
        <v>0</v>
      </c>
    </row>
    <row r="144" spans="2:27" ht="15" x14ac:dyDescent="0.25">
      <c r="B144" s="8">
        <v>1</v>
      </c>
      <c r="C144" s="39" t="s">
        <v>297</v>
      </c>
      <c r="D144" s="39">
        <v>1</v>
      </c>
      <c r="E144" s="39" t="s">
        <v>740</v>
      </c>
      <c r="F144" s="39">
        <v>1</v>
      </c>
      <c r="G144" s="39"/>
      <c r="H144" s="39" t="s">
        <v>46</v>
      </c>
      <c r="I144" s="39">
        <v>12.4</v>
      </c>
      <c r="J144" s="39">
        <v>6.2</v>
      </c>
      <c r="K144" s="39">
        <v>0</v>
      </c>
      <c r="L144" s="39">
        <v>0</v>
      </c>
      <c r="M144" s="39">
        <v>0</v>
      </c>
      <c r="N144" s="39">
        <v>0</v>
      </c>
      <c r="O144" s="39">
        <v>82.9</v>
      </c>
      <c r="P144" s="39">
        <v>17.100000000000001</v>
      </c>
      <c r="Q144" s="39">
        <v>84.8</v>
      </c>
      <c r="R144" s="39">
        <v>15.2</v>
      </c>
      <c r="S144" s="39">
        <v>91.7</v>
      </c>
      <c r="T144" s="39">
        <v>8.3000000000000007</v>
      </c>
      <c r="U144" s="39">
        <v>90.8</v>
      </c>
      <c r="V144" s="39">
        <v>9.1999999999999993</v>
      </c>
      <c r="Y144" s="31" t="s">
        <v>25</v>
      </c>
      <c r="Z144" s="31" t="s">
        <v>297</v>
      </c>
      <c r="AA144" s="31" t="b">
        <v>0</v>
      </c>
    </row>
    <row r="145" spans="2:27" ht="15" x14ac:dyDescent="0.25">
      <c r="B145" s="8">
        <v>1</v>
      </c>
      <c r="C145" s="39" t="s">
        <v>298</v>
      </c>
      <c r="D145" s="39"/>
      <c r="E145" s="39" t="s">
        <v>798</v>
      </c>
      <c r="F145" s="39">
        <v>1</v>
      </c>
      <c r="G145" s="39"/>
      <c r="H145" s="39" t="s">
        <v>34</v>
      </c>
      <c r="I145" s="39">
        <v>1</v>
      </c>
      <c r="J145" s="39">
        <v>1.9</v>
      </c>
      <c r="K145" s="39">
        <v>0</v>
      </c>
      <c r="L145" s="39">
        <v>0</v>
      </c>
      <c r="M145" s="39">
        <v>0</v>
      </c>
      <c r="N145" s="39">
        <v>0</v>
      </c>
      <c r="O145" s="39">
        <v>39</v>
      </c>
      <c r="P145" s="39">
        <v>61</v>
      </c>
      <c r="Q145" s="39">
        <v>26</v>
      </c>
      <c r="R145" s="39">
        <v>74</v>
      </c>
      <c r="S145" s="39">
        <v>33</v>
      </c>
      <c r="T145" s="39">
        <v>67</v>
      </c>
      <c r="U145" s="39">
        <v>38</v>
      </c>
      <c r="V145" s="39">
        <v>62</v>
      </c>
      <c r="W145" s="31" t="s">
        <v>299</v>
      </c>
      <c r="Y145" s="31" t="s">
        <v>25</v>
      </c>
      <c r="Z145" s="31" t="s">
        <v>298</v>
      </c>
      <c r="AA145" s="31" t="b">
        <v>0</v>
      </c>
    </row>
    <row r="146" spans="2:27" ht="15" x14ac:dyDescent="0.25">
      <c r="B146" s="8">
        <v>1</v>
      </c>
      <c r="C146" s="39" t="s">
        <v>300</v>
      </c>
      <c r="D146" s="39">
        <v>1</v>
      </c>
      <c r="E146" s="39" t="s">
        <v>736</v>
      </c>
      <c r="F146" s="39">
        <v>1</v>
      </c>
      <c r="G146" s="39"/>
      <c r="H146" s="39" t="s">
        <v>34</v>
      </c>
      <c r="I146" s="39">
        <v>17.899999999999999</v>
      </c>
      <c r="J146" s="39">
        <v>8.9</v>
      </c>
      <c r="K146" s="39">
        <v>0</v>
      </c>
      <c r="L146" s="39">
        <v>0</v>
      </c>
      <c r="M146" s="39">
        <v>0</v>
      </c>
      <c r="N146" s="39">
        <v>0</v>
      </c>
      <c r="O146" s="39">
        <v>39.4</v>
      </c>
      <c r="P146" s="39">
        <v>60.6</v>
      </c>
      <c r="Q146" s="39">
        <v>18.399999999999999</v>
      </c>
      <c r="R146" s="39">
        <v>81.599999999999994</v>
      </c>
      <c r="S146" s="39">
        <v>32.700000000000003</v>
      </c>
      <c r="T146" s="39">
        <v>67.3</v>
      </c>
      <c r="U146" s="39">
        <v>54.5</v>
      </c>
      <c r="V146" s="39">
        <v>45.5</v>
      </c>
      <c r="W146" s="31" t="s">
        <v>301</v>
      </c>
      <c r="Y146" s="31" t="s">
        <v>23</v>
      </c>
      <c r="Z146" s="31" t="s">
        <v>300</v>
      </c>
      <c r="AA146" s="31" t="b">
        <v>0</v>
      </c>
    </row>
    <row r="147" spans="2:27" ht="15" x14ac:dyDescent="0.25">
      <c r="B147" s="8">
        <v>1</v>
      </c>
      <c r="C147" s="39" t="s">
        <v>302</v>
      </c>
      <c r="D147" s="39">
        <v>1</v>
      </c>
      <c r="E147" s="39" t="s">
        <v>736</v>
      </c>
      <c r="F147" s="39">
        <v>1</v>
      </c>
      <c r="G147" s="39"/>
      <c r="H147" s="39">
        <v>1</v>
      </c>
      <c r="I147" s="39">
        <v>-0.5</v>
      </c>
      <c r="J147" s="39">
        <v>-4.0999999999999996</v>
      </c>
      <c r="K147" s="39">
        <v>0</v>
      </c>
      <c r="L147" s="39">
        <v>0</v>
      </c>
      <c r="M147" s="39">
        <v>0</v>
      </c>
      <c r="N147" s="39">
        <v>0</v>
      </c>
      <c r="O147" s="39">
        <v>56.8</v>
      </c>
      <c r="P147" s="39">
        <v>43.2</v>
      </c>
      <c r="Q147" s="39">
        <v>49.1</v>
      </c>
      <c r="R147" s="39">
        <v>50.9</v>
      </c>
      <c r="S147" s="39">
        <v>48.4</v>
      </c>
      <c r="T147" s="39">
        <v>51.6</v>
      </c>
      <c r="U147" s="39">
        <v>47.4</v>
      </c>
      <c r="V147" s="39">
        <v>52.6</v>
      </c>
      <c r="W147" s="31" t="s">
        <v>303</v>
      </c>
      <c r="Y147" s="31" t="s">
        <v>25</v>
      </c>
      <c r="Z147" s="31" t="s">
        <v>302</v>
      </c>
      <c r="AA147" s="31" t="b">
        <v>0</v>
      </c>
    </row>
    <row r="148" spans="2:27" ht="15" x14ac:dyDescent="0.25">
      <c r="B148" s="8">
        <v>1</v>
      </c>
      <c r="C148" s="39" t="s">
        <v>304</v>
      </c>
      <c r="D148" s="39">
        <v>1</v>
      </c>
      <c r="E148" s="39" t="s">
        <v>738</v>
      </c>
      <c r="F148" s="39">
        <v>1</v>
      </c>
      <c r="G148" s="39"/>
      <c r="H148" s="39" t="s">
        <v>34</v>
      </c>
      <c r="I148" s="39">
        <v>8.5</v>
      </c>
      <c r="J148" s="39">
        <v>8.3000000000000007</v>
      </c>
      <c r="K148" s="39">
        <v>0</v>
      </c>
      <c r="L148" s="39">
        <v>0</v>
      </c>
      <c r="M148" s="39">
        <v>0</v>
      </c>
      <c r="N148" s="39">
        <v>0</v>
      </c>
      <c r="O148" s="39">
        <v>18</v>
      </c>
      <c r="P148" s="39">
        <v>82</v>
      </c>
      <c r="Q148" s="39">
        <v>32.4</v>
      </c>
      <c r="R148" s="39">
        <v>67.599999999999994</v>
      </c>
      <c r="S148" s="39">
        <v>34.6</v>
      </c>
      <c r="T148" s="39">
        <v>65.400000000000006</v>
      </c>
      <c r="U148" s="39">
        <v>35.200000000000003</v>
      </c>
      <c r="V148" s="39">
        <v>64.8</v>
      </c>
      <c r="W148" s="31" t="s">
        <v>305</v>
      </c>
      <c r="Y148" s="31" t="s">
        <v>25</v>
      </c>
      <c r="Z148" s="31" t="s">
        <v>304</v>
      </c>
      <c r="AA148" s="31" t="b">
        <v>0</v>
      </c>
    </row>
    <row r="149" spans="2:27" ht="15" x14ac:dyDescent="0.25">
      <c r="B149" s="8">
        <v>1</v>
      </c>
      <c r="C149" s="39" t="s">
        <v>306</v>
      </c>
      <c r="D149" s="39">
        <v>1</v>
      </c>
      <c r="E149" s="39" t="s">
        <v>736</v>
      </c>
      <c r="F149" s="39">
        <v>1</v>
      </c>
      <c r="G149" s="39"/>
      <c r="H149" s="39" t="s">
        <v>34</v>
      </c>
      <c r="I149" s="39">
        <v>10.3</v>
      </c>
      <c r="J149" s="39">
        <v>9.3000000000000007</v>
      </c>
      <c r="K149" s="39">
        <v>0</v>
      </c>
      <c r="L149" s="39">
        <v>0</v>
      </c>
      <c r="M149" s="39">
        <v>0</v>
      </c>
      <c r="N149" s="39">
        <v>0</v>
      </c>
      <c r="O149" s="39">
        <v>52</v>
      </c>
      <c r="P149" s="39">
        <v>48</v>
      </c>
      <c r="Q149" s="39">
        <v>35</v>
      </c>
      <c r="R149" s="39">
        <v>65</v>
      </c>
      <c r="S149" s="39">
        <v>39</v>
      </c>
      <c r="T149" s="39">
        <v>61</v>
      </c>
      <c r="U149" s="39">
        <v>52</v>
      </c>
      <c r="V149" s="39">
        <v>48</v>
      </c>
      <c r="W149" s="31" t="s">
        <v>307</v>
      </c>
      <c r="Y149" s="31" t="s">
        <v>23</v>
      </c>
      <c r="Z149" s="31" t="s">
        <v>306</v>
      </c>
      <c r="AA149" s="31" t="b">
        <v>0</v>
      </c>
    </row>
    <row r="150" spans="2:27" ht="15" x14ac:dyDescent="0.25">
      <c r="B150" s="8">
        <v>1</v>
      </c>
      <c r="C150" s="39" t="s">
        <v>308</v>
      </c>
      <c r="D150" s="39">
        <v>1</v>
      </c>
      <c r="E150" s="39" t="s">
        <v>736</v>
      </c>
      <c r="F150" s="39">
        <v>1</v>
      </c>
      <c r="G150" s="39"/>
      <c r="H150" s="39">
        <v>1</v>
      </c>
      <c r="I150" s="39">
        <v>17.399999999999999</v>
      </c>
      <c r="J150" s="39">
        <v>22.1</v>
      </c>
      <c r="K150" s="39">
        <v>0</v>
      </c>
      <c r="L150" s="39">
        <v>0</v>
      </c>
      <c r="M150" s="39">
        <v>0</v>
      </c>
      <c r="N150" s="39">
        <v>0</v>
      </c>
      <c r="O150" s="39">
        <v>23</v>
      </c>
      <c r="P150" s="39">
        <v>77</v>
      </c>
      <c r="Q150" s="39">
        <v>38</v>
      </c>
      <c r="R150" s="39">
        <v>62</v>
      </c>
      <c r="S150" s="39">
        <v>37</v>
      </c>
      <c r="T150" s="39">
        <v>63</v>
      </c>
      <c r="U150" s="39">
        <v>65</v>
      </c>
      <c r="V150" s="39">
        <v>35</v>
      </c>
      <c r="W150" s="31" t="s">
        <v>309</v>
      </c>
      <c r="Y150" s="31" t="s">
        <v>23</v>
      </c>
      <c r="Z150" s="31" t="s">
        <v>308</v>
      </c>
      <c r="AA150" s="31" t="b">
        <v>0</v>
      </c>
    </row>
    <row r="151" spans="2:27" ht="15" x14ac:dyDescent="0.25">
      <c r="B151" s="8">
        <v>1</v>
      </c>
      <c r="C151" s="39" t="s">
        <v>310</v>
      </c>
      <c r="D151" s="39">
        <v>1</v>
      </c>
      <c r="E151" s="39" t="s">
        <v>740</v>
      </c>
      <c r="F151" s="39">
        <v>1</v>
      </c>
      <c r="G151" s="39"/>
      <c r="H151" s="39" t="s">
        <v>46</v>
      </c>
      <c r="I151" s="39">
        <v>25.8</v>
      </c>
      <c r="J151" s="39">
        <v>23.6</v>
      </c>
      <c r="K151" s="39">
        <v>0</v>
      </c>
      <c r="L151" s="39">
        <v>0</v>
      </c>
      <c r="M151" s="39">
        <v>0</v>
      </c>
      <c r="N151" s="39">
        <v>0</v>
      </c>
      <c r="O151" s="39">
        <v>54.9</v>
      </c>
      <c r="P151" s="39">
        <v>45.1</v>
      </c>
      <c r="Q151" s="39">
        <v>80.599999999999994</v>
      </c>
      <c r="R151" s="39">
        <v>19.399999999999999</v>
      </c>
      <c r="S151" s="39">
        <v>85.4</v>
      </c>
      <c r="T151" s="39">
        <v>14.6</v>
      </c>
      <c r="U151" s="39">
        <v>97.1</v>
      </c>
      <c r="V151" s="39">
        <v>2.9</v>
      </c>
      <c r="W151" s="31" t="s">
        <v>311</v>
      </c>
      <c r="Y151" s="31" t="s">
        <v>22</v>
      </c>
      <c r="Z151" s="31" t="s">
        <v>310</v>
      </c>
      <c r="AA151" s="31" t="b">
        <v>0</v>
      </c>
    </row>
    <row r="152" spans="2:27" ht="15" x14ac:dyDescent="0.25">
      <c r="B152" s="8">
        <v>1</v>
      </c>
      <c r="C152" s="39" t="s">
        <v>312</v>
      </c>
      <c r="D152" s="39">
        <v>1</v>
      </c>
      <c r="E152" s="39" t="s">
        <v>738</v>
      </c>
      <c r="F152" s="39">
        <v>1</v>
      </c>
      <c r="G152" s="39"/>
      <c r="H152" s="39" t="s">
        <v>34</v>
      </c>
      <c r="I152" s="39">
        <v>16.3</v>
      </c>
      <c r="J152" s="39">
        <v>15.4</v>
      </c>
      <c r="K152" s="39">
        <v>26.7</v>
      </c>
      <c r="L152" s="39">
        <v>15.5</v>
      </c>
      <c r="M152" s="39">
        <v>0.3</v>
      </c>
      <c r="N152" s="39">
        <v>0.4</v>
      </c>
      <c r="O152" s="39">
        <v>19</v>
      </c>
      <c r="P152" s="39">
        <v>81</v>
      </c>
      <c r="Q152" s="39">
        <v>21.9</v>
      </c>
      <c r="R152" s="39">
        <v>78.099999999999994</v>
      </c>
      <c r="S152" s="39">
        <v>26.8</v>
      </c>
      <c r="T152" s="39">
        <v>73.2</v>
      </c>
      <c r="U152" s="39">
        <v>36.799999999999997</v>
      </c>
      <c r="V152" s="39">
        <v>63.2</v>
      </c>
      <c r="W152" s="31" t="s">
        <v>313</v>
      </c>
      <c r="Y152" s="31" t="s">
        <v>25</v>
      </c>
      <c r="Z152" s="31" t="s">
        <v>312</v>
      </c>
      <c r="AA152" s="31" t="b">
        <v>0</v>
      </c>
    </row>
    <row r="153" spans="2:27" ht="15" x14ac:dyDescent="0.25">
      <c r="B153" s="8">
        <v>1</v>
      </c>
      <c r="C153" s="39" t="s">
        <v>314</v>
      </c>
      <c r="D153" s="39">
        <v>1</v>
      </c>
      <c r="E153" s="39" t="s">
        <v>739</v>
      </c>
      <c r="F153" s="39">
        <v>1</v>
      </c>
      <c r="G153" s="39"/>
      <c r="H153" s="39" t="s">
        <v>43</v>
      </c>
      <c r="I153" s="39">
        <v>10.1</v>
      </c>
      <c r="J153" s="39">
        <v>18.399999999999999</v>
      </c>
      <c r="K153" s="39">
        <v>6.6</v>
      </c>
      <c r="L153" s="39">
        <v>-86.6</v>
      </c>
      <c r="M153" s="39">
        <v>1.7</v>
      </c>
      <c r="N153" s="39">
        <v>2.8</v>
      </c>
      <c r="O153" s="39">
        <v>44.2</v>
      </c>
      <c r="P153" s="39">
        <v>55.8</v>
      </c>
      <c r="Q153" s="39">
        <v>46</v>
      </c>
      <c r="R153" s="39">
        <v>54</v>
      </c>
      <c r="S153" s="39">
        <v>64.8</v>
      </c>
      <c r="T153" s="39">
        <v>35.200000000000003</v>
      </c>
      <c r="U153" s="39">
        <v>67.2</v>
      </c>
      <c r="V153" s="39">
        <v>32.799999999999997</v>
      </c>
      <c r="Y153" s="31" t="s">
        <v>25</v>
      </c>
      <c r="Z153" s="31" t="s">
        <v>314</v>
      </c>
      <c r="AA153" s="31" t="b">
        <v>0</v>
      </c>
    </row>
    <row r="154" spans="2:27" ht="15" x14ac:dyDescent="0.25">
      <c r="B154" s="8">
        <v>1</v>
      </c>
      <c r="C154" s="39" t="s">
        <v>315</v>
      </c>
      <c r="D154" s="39"/>
      <c r="E154" s="39" t="s">
        <v>741</v>
      </c>
      <c r="F154" s="39">
        <v>1</v>
      </c>
      <c r="G154" s="39"/>
      <c r="H154" s="39" t="s">
        <v>34</v>
      </c>
      <c r="I154" s="39">
        <v>-0.9</v>
      </c>
      <c r="J154" s="39">
        <v>-0.4</v>
      </c>
      <c r="K154" s="39">
        <v>32.1</v>
      </c>
      <c r="L154" s="39">
        <v>-11.5</v>
      </c>
      <c r="M154" s="39">
        <v>2.9</v>
      </c>
      <c r="N154" s="39">
        <v>6.2</v>
      </c>
      <c r="O154" s="39">
        <v>38.6</v>
      </c>
      <c r="P154" s="39">
        <v>61.4</v>
      </c>
      <c r="Q154" s="39">
        <v>24.8</v>
      </c>
      <c r="R154" s="39">
        <v>75.2</v>
      </c>
      <c r="S154" s="39">
        <v>38.299999999999997</v>
      </c>
      <c r="T154" s="39">
        <v>61.7</v>
      </c>
      <c r="U154" s="39">
        <v>35.700000000000003</v>
      </c>
      <c r="V154" s="39">
        <v>64.3</v>
      </c>
      <c r="W154" s="31" t="s">
        <v>316</v>
      </c>
      <c r="Y154" s="31" t="s">
        <v>24</v>
      </c>
      <c r="Z154" s="31" t="s">
        <v>315</v>
      </c>
      <c r="AA154" s="31" t="b">
        <v>0</v>
      </c>
    </row>
    <row r="155" spans="2:27" ht="15" x14ac:dyDescent="0.25">
      <c r="B155" s="8">
        <v>1</v>
      </c>
      <c r="C155" s="39" t="s">
        <v>317</v>
      </c>
      <c r="D155" s="39">
        <v>1</v>
      </c>
      <c r="E155" s="39" t="s">
        <v>736</v>
      </c>
      <c r="F155" s="39">
        <v>1</v>
      </c>
      <c r="G155" s="39"/>
      <c r="H155" s="39" t="s">
        <v>34</v>
      </c>
      <c r="I155" s="39">
        <v>1.9</v>
      </c>
      <c r="J155" s="39">
        <v>-6.7</v>
      </c>
      <c r="K155" s="39">
        <v>6.4</v>
      </c>
      <c r="L155" s="39">
        <v>0</v>
      </c>
      <c r="M155" s="39">
        <v>68.5</v>
      </c>
      <c r="N155" s="39">
        <v>62.8</v>
      </c>
      <c r="O155" s="39">
        <v>73.2</v>
      </c>
      <c r="P155" s="39">
        <v>26.8</v>
      </c>
      <c r="Q155" s="39">
        <v>35.700000000000003</v>
      </c>
      <c r="R155" s="39">
        <v>64.3</v>
      </c>
      <c r="S155" s="39">
        <v>41.4</v>
      </c>
      <c r="T155" s="39">
        <v>58.6</v>
      </c>
      <c r="U155" s="39">
        <v>49.3</v>
      </c>
      <c r="V155" s="39">
        <v>50.7</v>
      </c>
      <c r="W155" s="31" t="s">
        <v>318</v>
      </c>
      <c r="Y155" s="31" t="s">
        <v>23</v>
      </c>
      <c r="Z155" s="31" t="s">
        <v>317</v>
      </c>
      <c r="AA155" s="31" t="b">
        <v>0</v>
      </c>
    </row>
    <row r="156" spans="2:27" ht="15" x14ac:dyDescent="0.25">
      <c r="B156" s="8">
        <v>1</v>
      </c>
      <c r="C156" s="39" t="s">
        <v>319</v>
      </c>
      <c r="D156" s="39">
        <v>1</v>
      </c>
      <c r="E156" s="39" t="s">
        <v>736</v>
      </c>
      <c r="F156" s="39">
        <v>1</v>
      </c>
      <c r="G156" s="39"/>
      <c r="H156" s="39" t="s">
        <v>34</v>
      </c>
      <c r="I156" s="39">
        <v>-4.8</v>
      </c>
      <c r="J156" s="39">
        <v>-13.3</v>
      </c>
      <c r="K156" s="39">
        <v>0</v>
      </c>
      <c r="L156" s="39">
        <v>0</v>
      </c>
      <c r="M156" s="39">
        <v>0</v>
      </c>
      <c r="N156" s="39">
        <v>0</v>
      </c>
      <c r="O156" s="39">
        <v>70.099999999999994</v>
      </c>
      <c r="P156" s="39">
        <v>29.9</v>
      </c>
      <c r="Q156" s="39">
        <v>37.700000000000003</v>
      </c>
      <c r="R156" s="39">
        <v>62.3</v>
      </c>
      <c r="S156" s="39">
        <v>29.9</v>
      </c>
      <c r="T156" s="39">
        <v>70.099999999999994</v>
      </c>
      <c r="U156" s="39">
        <v>35.9</v>
      </c>
      <c r="V156" s="39">
        <v>64.099999999999994</v>
      </c>
      <c r="W156" s="31" t="s">
        <v>320</v>
      </c>
      <c r="Y156" s="31" t="s">
        <v>23</v>
      </c>
      <c r="Z156" s="31" t="s">
        <v>319</v>
      </c>
      <c r="AA156" s="31" t="b">
        <v>0</v>
      </c>
    </row>
    <row r="157" spans="2:27" ht="15" x14ac:dyDescent="0.25">
      <c r="B157" s="8">
        <v>1</v>
      </c>
      <c r="C157" s="39" t="s">
        <v>321</v>
      </c>
      <c r="D157" s="39">
        <v>1</v>
      </c>
      <c r="E157" s="39" t="s">
        <v>736</v>
      </c>
      <c r="F157" s="39">
        <v>1</v>
      </c>
      <c r="G157" s="39"/>
      <c r="H157" s="39" t="s">
        <v>34</v>
      </c>
      <c r="I157" s="39">
        <v>4.3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62</v>
      </c>
      <c r="P157" s="39">
        <v>38</v>
      </c>
      <c r="Q157" s="39">
        <v>38</v>
      </c>
      <c r="R157" s="39">
        <v>62</v>
      </c>
      <c r="S157" s="39">
        <v>45</v>
      </c>
      <c r="T157" s="39">
        <v>55</v>
      </c>
      <c r="U157" s="39">
        <v>59</v>
      </c>
      <c r="V157" s="39">
        <v>41</v>
      </c>
      <c r="Y157" s="31" t="s">
        <v>22</v>
      </c>
      <c r="Z157" s="31" t="s">
        <v>321</v>
      </c>
      <c r="AA157" s="31" t="b">
        <v>0</v>
      </c>
    </row>
    <row r="158" spans="2:27" ht="15" x14ac:dyDescent="0.25">
      <c r="B158" s="8">
        <v>1</v>
      </c>
      <c r="C158" s="39" t="s">
        <v>322</v>
      </c>
      <c r="D158" s="39">
        <v>1</v>
      </c>
      <c r="E158" s="39" t="s">
        <v>736</v>
      </c>
      <c r="F158" s="39">
        <v>1</v>
      </c>
      <c r="G158" s="39"/>
      <c r="H158" s="39" t="s">
        <v>34</v>
      </c>
      <c r="I158" s="39">
        <v>4.5</v>
      </c>
      <c r="J158" s="39">
        <v>-3.2</v>
      </c>
      <c r="K158" s="39">
        <v>0</v>
      </c>
      <c r="L158" s="39">
        <v>0</v>
      </c>
      <c r="M158" s="39">
        <v>0</v>
      </c>
      <c r="N158" s="39">
        <v>0</v>
      </c>
      <c r="O158" s="39">
        <v>52.3</v>
      </c>
      <c r="P158" s="39">
        <v>47.7</v>
      </c>
      <c r="Q158" s="39">
        <v>61</v>
      </c>
      <c r="R158" s="39">
        <v>39</v>
      </c>
      <c r="S158" s="39">
        <v>49.6</v>
      </c>
      <c r="T158" s="39">
        <v>50.4</v>
      </c>
      <c r="U158" s="39">
        <v>58.6</v>
      </c>
      <c r="V158" s="39">
        <v>41.4</v>
      </c>
      <c r="W158" s="31" t="s">
        <v>323</v>
      </c>
      <c r="Y158" s="31" t="s">
        <v>22</v>
      </c>
      <c r="Z158" s="31" t="s">
        <v>322</v>
      </c>
      <c r="AA158" s="31" t="b">
        <v>0</v>
      </c>
    </row>
    <row r="159" spans="2:27" ht="15" x14ac:dyDescent="0.25">
      <c r="B159" s="8">
        <v>1</v>
      </c>
      <c r="C159" s="39" t="s">
        <v>324</v>
      </c>
      <c r="D159" s="39">
        <v>1</v>
      </c>
      <c r="E159" s="39" t="s">
        <v>740</v>
      </c>
      <c r="F159" s="39">
        <v>1</v>
      </c>
      <c r="G159" s="39"/>
      <c r="H159" s="39" t="s">
        <v>46</v>
      </c>
      <c r="I159" s="39">
        <v>20.9</v>
      </c>
      <c r="J159" s="39">
        <v>23.4</v>
      </c>
      <c r="K159" s="39">
        <v>0</v>
      </c>
      <c r="L159" s="39">
        <v>0</v>
      </c>
      <c r="M159" s="39">
        <v>0</v>
      </c>
      <c r="N159" s="39">
        <v>0</v>
      </c>
      <c r="O159" s="39">
        <v>50</v>
      </c>
      <c r="P159" s="39">
        <v>50</v>
      </c>
      <c r="Q159" s="39">
        <v>94</v>
      </c>
      <c r="R159" s="39">
        <v>6</v>
      </c>
      <c r="S159" s="39">
        <v>90</v>
      </c>
      <c r="T159" s="39">
        <v>10</v>
      </c>
      <c r="U159" s="39">
        <v>92</v>
      </c>
      <c r="V159" s="39">
        <v>8</v>
      </c>
      <c r="W159" s="31" t="s">
        <v>325</v>
      </c>
      <c r="Y159" s="31" t="s">
        <v>25</v>
      </c>
      <c r="Z159" s="31" t="s">
        <v>324</v>
      </c>
      <c r="AA159" s="31" t="b">
        <v>0</v>
      </c>
    </row>
    <row r="160" spans="2:27" ht="15" x14ac:dyDescent="0.25">
      <c r="B160" s="8">
        <v>1</v>
      </c>
      <c r="C160" s="39" t="s">
        <v>326</v>
      </c>
      <c r="D160" s="39">
        <v>1</v>
      </c>
      <c r="E160" s="39" t="s">
        <v>739</v>
      </c>
      <c r="F160" s="39">
        <v>1</v>
      </c>
      <c r="G160" s="39"/>
      <c r="H160" s="39" t="s">
        <v>43</v>
      </c>
      <c r="I160" s="39">
        <v>13.7</v>
      </c>
      <c r="J160" s="39">
        <v>21.8</v>
      </c>
      <c r="K160" s="39">
        <v>0</v>
      </c>
      <c r="L160" s="39">
        <v>0</v>
      </c>
      <c r="M160" s="39">
        <v>0</v>
      </c>
      <c r="N160" s="39">
        <v>0</v>
      </c>
      <c r="O160" s="39">
        <v>41.6</v>
      </c>
      <c r="P160" s="39">
        <v>58.4</v>
      </c>
      <c r="Q160" s="39">
        <v>43.2</v>
      </c>
      <c r="R160" s="39">
        <v>56.8</v>
      </c>
      <c r="S160" s="39">
        <v>63</v>
      </c>
      <c r="T160" s="39">
        <v>37</v>
      </c>
      <c r="U160" s="39">
        <v>69.8</v>
      </c>
      <c r="V160" s="39">
        <v>30.2</v>
      </c>
      <c r="Y160" s="31" t="s">
        <v>25</v>
      </c>
      <c r="Z160" s="31" t="s">
        <v>326</v>
      </c>
      <c r="AA160" s="31" t="b">
        <v>0</v>
      </c>
    </row>
    <row r="161" spans="2:27" ht="15" x14ac:dyDescent="0.25">
      <c r="B161" s="8">
        <v>1</v>
      </c>
      <c r="C161" s="39" t="s">
        <v>327</v>
      </c>
      <c r="D161" s="39">
        <v>1</v>
      </c>
      <c r="E161" s="39" t="s">
        <v>736</v>
      </c>
      <c r="F161" s="39">
        <v>1</v>
      </c>
      <c r="G161" s="39"/>
      <c r="H161" s="39" t="s">
        <v>34</v>
      </c>
      <c r="I161" s="39">
        <v>3.5</v>
      </c>
      <c r="J161" s="39">
        <v>-0.8</v>
      </c>
      <c r="K161" s="39">
        <v>0</v>
      </c>
      <c r="L161" s="39">
        <v>0</v>
      </c>
      <c r="M161" s="39">
        <v>0</v>
      </c>
      <c r="N161" s="39">
        <v>0</v>
      </c>
      <c r="O161" s="39">
        <v>47.4</v>
      </c>
      <c r="P161" s="39">
        <v>52.6</v>
      </c>
      <c r="Q161" s="39">
        <v>50.8</v>
      </c>
      <c r="R161" s="39">
        <v>49.2</v>
      </c>
      <c r="S161" s="39">
        <v>42.7</v>
      </c>
      <c r="T161" s="39">
        <v>57.3</v>
      </c>
      <c r="U161" s="39">
        <v>50</v>
      </c>
      <c r="V161" s="39">
        <v>50</v>
      </c>
      <c r="Y161" s="31" t="s">
        <v>25</v>
      </c>
      <c r="Z161" s="31" t="s">
        <v>327</v>
      </c>
      <c r="AA161" s="31" t="b">
        <v>0</v>
      </c>
    </row>
    <row r="162" spans="2:27" ht="15" x14ac:dyDescent="0.25">
      <c r="B162" s="8">
        <v>1</v>
      </c>
      <c r="C162" s="39" t="s">
        <v>328</v>
      </c>
      <c r="D162" s="39">
        <v>1</v>
      </c>
      <c r="E162" s="39" t="s">
        <v>736</v>
      </c>
      <c r="F162" s="39">
        <v>1</v>
      </c>
      <c r="G162" s="39"/>
      <c r="H162" s="39" t="s">
        <v>34</v>
      </c>
      <c r="I162" s="39">
        <v>6.2</v>
      </c>
      <c r="J162" s="39">
        <v>2.7</v>
      </c>
      <c r="K162" s="39">
        <v>0</v>
      </c>
      <c r="L162" s="39">
        <v>0</v>
      </c>
      <c r="M162" s="39">
        <v>0</v>
      </c>
      <c r="N162" s="39">
        <v>0</v>
      </c>
      <c r="O162" s="39">
        <v>49.3</v>
      </c>
      <c r="P162" s="39">
        <v>50.7</v>
      </c>
      <c r="Q162" s="39">
        <v>58.6</v>
      </c>
      <c r="R162" s="39">
        <v>41.4</v>
      </c>
      <c r="S162" s="39">
        <v>60</v>
      </c>
      <c r="T162" s="39">
        <v>40</v>
      </c>
      <c r="U162" s="39">
        <v>56.3</v>
      </c>
      <c r="V162" s="39">
        <v>43.7</v>
      </c>
      <c r="W162" s="31" t="s">
        <v>329</v>
      </c>
      <c r="Y162" s="31" t="s">
        <v>23</v>
      </c>
      <c r="Z162" s="31" t="s">
        <v>328</v>
      </c>
      <c r="AA162" s="31" t="b">
        <v>0</v>
      </c>
    </row>
    <row r="163" spans="2:27" ht="15" x14ac:dyDescent="0.25">
      <c r="B163" s="8">
        <v>1</v>
      </c>
      <c r="C163" s="39" t="s">
        <v>330</v>
      </c>
      <c r="D163" s="39">
        <v>1</v>
      </c>
      <c r="E163" s="39" t="s">
        <v>736</v>
      </c>
      <c r="F163" s="39">
        <v>1</v>
      </c>
      <c r="G163" s="39"/>
      <c r="H163" s="39" t="s">
        <v>34</v>
      </c>
      <c r="I163" s="39">
        <v>6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41</v>
      </c>
      <c r="P163" s="39">
        <v>59</v>
      </c>
      <c r="Q163" s="39">
        <v>46</v>
      </c>
      <c r="R163" s="39">
        <v>54</v>
      </c>
      <c r="S163" s="39">
        <v>46</v>
      </c>
      <c r="T163" s="39">
        <v>54</v>
      </c>
      <c r="U163" s="39">
        <v>53</v>
      </c>
      <c r="V163" s="39">
        <v>47</v>
      </c>
      <c r="W163" s="31" t="s">
        <v>331</v>
      </c>
      <c r="Y163" s="31" t="s">
        <v>25</v>
      </c>
      <c r="Z163" s="31" t="s">
        <v>330</v>
      </c>
      <c r="AA163" s="31" t="b">
        <v>0</v>
      </c>
    </row>
    <row r="164" spans="2:27" ht="15" x14ac:dyDescent="0.25">
      <c r="B164" s="8">
        <v>1</v>
      </c>
      <c r="C164" s="39" t="s">
        <v>332</v>
      </c>
      <c r="D164" s="39">
        <v>1</v>
      </c>
      <c r="E164" s="39" t="s">
        <v>738</v>
      </c>
      <c r="F164" s="39">
        <v>1</v>
      </c>
      <c r="G164" s="39"/>
      <c r="H164" s="39">
        <v>1</v>
      </c>
      <c r="I164" s="39">
        <v>9.6</v>
      </c>
      <c r="J164" s="39">
        <v>14.9</v>
      </c>
      <c r="K164" s="39">
        <v>0</v>
      </c>
      <c r="L164" s="39">
        <v>0</v>
      </c>
      <c r="M164" s="39">
        <v>0</v>
      </c>
      <c r="N164" s="39">
        <v>0</v>
      </c>
      <c r="O164" s="39">
        <v>30</v>
      </c>
      <c r="P164" s="39">
        <v>70</v>
      </c>
      <c r="Q164" s="39">
        <v>28</v>
      </c>
      <c r="R164" s="39">
        <v>72</v>
      </c>
      <c r="S164" s="39">
        <v>44</v>
      </c>
      <c r="T164" s="39">
        <v>56</v>
      </c>
      <c r="U164" s="39">
        <v>41</v>
      </c>
      <c r="V164" s="39">
        <v>59</v>
      </c>
      <c r="W164" s="31" t="s">
        <v>333</v>
      </c>
      <c r="Y164" s="31" t="s">
        <v>25</v>
      </c>
      <c r="Z164" s="31" t="s">
        <v>332</v>
      </c>
      <c r="AA164" s="31" t="b">
        <v>0</v>
      </c>
    </row>
    <row r="165" spans="2:27" ht="15" x14ac:dyDescent="0.25">
      <c r="B165" s="8">
        <v>1</v>
      </c>
      <c r="C165" s="39" t="s">
        <v>334</v>
      </c>
      <c r="D165" s="39">
        <v>1</v>
      </c>
      <c r="E165" s="39" t="s">
        <v>741</v>
      </c>
      <c r="F165" s="39">
        <v>1</v>
      </c>
      <c r="G165" s="39"/>
      <c r="H165" s="39" t="s">
        <v>34</v>
      </c>
      <c r="I165" s="39">
        <v>12.6</v>
      </c>
      <c r="J165" s="39">
        <v>18.2</v>
      </c>
      <c r="K165" s="39">
        <v>25.1</v>
      </c>
      <c r="L165" s="39">
        <v>14.3</v>
      </c>
      <c r="M165" s="39">
        <v>3.1</v>
      </c>
      <c r="N165" s="39">
        <v>2.9</v>
      </c>
      <c r="O165" s="39">
        <v>20</v>
      </c>
      <c r="P165" s="39">
        <v>80</v>
      </c>
      <c r="Q165" s="39">
        <v>17</v>
      </c>
      <c r="R165" s="39">
        <v>83</v>
      </c>
      <c r="S165" s="39">
        <v>25</v>
      </c>
      <c r="T165" s="39">
        <v>75</v>
      </c>
      <c r="U165" s="39">
        <v>30</v>
      </c>
      <c r="V165" s="39">
        <v>70</v>
      </c>
      <c r="W165" s="31" t="s">
        <v>335</v>
      </c>
      <c r="Y165" s="31" t="s">
        <v>24</v>
      </c>
      <c r="Z165" s="31" t="s">
        <v>334</v>
      </c>
      <c r="AA165" s="31" t="b">
        <v>0</v>
      </c>
    </row>
    <row r="166" spans="2:27" ht="15" x14ac:dyDescent="0.25">
      <c r="B166" s="8">
        <v>1</v>
      </c>
      <c r="C166" s="39" t="s">
        <v>336</v>
      </c>
      <c r="D166" s="39">
        <v>1</v>
      </c>
      <c r="E166" s="39" t="s">
        <v>740</v>
      </c>
      <c r="F166" s="39">
        <v>1</v>
      </c>
      <c r="G166" s="39"/>
      <c r="H166" s="39" t="s">
        <v>46</v>
      </c>
      <c r="I166" s="39">
        <v>-1</v>
      </c>
      <c r="J166" s="39">
        <v>2</v>
      </c>
      <c r="K166" s="39">
        <v>0</v>
      </c>
      <c r="L166" s="39">
        <v>0</v>
      </c>
      <c r="M166" s="39">
        <v>0</v>
      </c>
      <c r="N166" s="39">
        <v>0</v>
      </c>
      <c r="O166" s="39">
        <v>79.7</v>
      </c>
      <c r="P166" s="39">
        <v>20.3</v>
      </c>
      <c r="Q166" s="39">
        <v>90.8</v>
      </c>
      <c r="R166" s="39">
        <v>9.1999999999999993</v>
      </c>
      <c r="S166" s="39">
        <v>90.5</v>
      </c>
      <c r="T166" s="39">
        <v>9.5</v>
      </c>
      <c r="U166" s="39">
        <v>83.7</v>
      </c>
      <c r="V166" s="39">
        <v>16.3</v>
      </c>
      <c r="W166" s="31" t="s">
        <v>337</v>
      </c>
      <c r="Y166" s="31" t="s">
        <v>25</v>
      </c>
      <c r="Z166" s="31" t="s">
        <v>336</v>
      </c>
      <c r="AA166" s="31" t="b">
        <v>0</v>
      </c>
    </row>
    <row r="167" spans="2:27" ht="15" x14ac:dyDescent="0.25">
      <c r="B167" s="8">
        <v>1</v>
      </c>
      <c r="C167" s="39" t="s">
        <v>338</v>
      </c>
      <c r="D167" s="39">
        <v>1</v>
      </c>
      <c r="E167" s="39" t="s">
        <v>739</v>
      </c>
      <c r="F167" s="39">
        <v>1</v>
      </c>
      <c r="G167" s="39"/>
      <c r="H167" s="39" t="s">
        <v>43</v>
      </c>
      <c r="I167" s="39">
        <v>13.6</v>
      </c>
      <c r="J167" s="39">
        <v>27.5</v>
      </c>
      <c r="K167" s="39">
        <v>24.4</v>
      </c>
      <c r="L167" s="39">
        <v>67.3</v>
      </c>
      <c r="M167" s="39">
        <v>4.7</v>
      </c>
      <c r="N167" s="39">
        <v>1.4</v>
      </c>
      <c r="O167" s="39">
        <v>38</v>
      </c>
      <c r="P167" s="39">
        <v>62</v>
      </c>
      <c r="Q167" s="39">
        <v>53.8</v>
      </c>
      <c r="R167" s="39">
        <v>46.2</v>
      </c>
      <c r="S167" s="39">
        <v>65.900000000000006</v>
      </c>
      <c r="T167" s="39">
        <v>34.1</v>
      </c>
      <c r="U167" s="39">
        <v>74.8</v>
      </c>
      <c r="V167" s="39">
        <v>25.2</v>
      </c>
      <c r="W167" s="31" t="s">
        <v>339</v>
      </c>
      <c r="Y167" s="31" t="s">
        <v>24</v>
      </c>
      <c r="Z167" s="31" t="s">
        <v>338</v>
      </c>
      <c r="AA167" s="31" t="b">
        <v>0</v>
      </c>
    </row>
    <row r="168" spans="2:27" ht="15" x14ac:dyDescent="0.25">
      <c r="B168" s="8">
        <v>1</v>
      </c>
      <c r="C168" s="39" t="s">
        <v>340</v>
      </c>
      <c r="D168" s="39">
        <v>1</v>
      </c>
      <c r="E168" s="39" t="s">
        <v>736</v>
      </c>
      <c r="F168" s="39">
        <v>1</v>
      </c>
      <c r="G168" s="39"/>
      <c r="H168" s="39" t="s">
        <v>34</v>
      </c>
      <c r="I168" s="39">
        <v>2.4</v>
      </c>
      <c r="J168" s="39">
        <v>-5.5</v>
      </c>
      <c r="K168" s="39">
        <v>14.2</v>
      </c>
      <c r="L168" s="39">
        <v>13.2</v>
      </c>
      <c r="M168" s="39">
        <v>36.1</v>
      </c>
      <c r="N168" s="39">
        <v>2.2999999999999998</v>
      </c>
      <c r="O168" s="39">
        <v>48</v>
      </c>
      <c r="P168" s="39">
        <v>52</v>
      </c>
      <c r="Q168" s="39">
        <v>54</v>
      </c>
      <c r="R168" s="39">
        <v>46</v>
      </c>
      <c r="S168" s="39">
        <v>50</v>
      </c>
      <c r="T168" s="39">
        <v>50</v>
      </c>
      <c r="U168" s="39">
        <v>46</v>
      </c>
      <c r="V168" s="39">
        <v>54</v>
      </c>
      <c r="Y168" s="31" t="s">
        <v>22</v>
      </c>
      <c r="Z168" s="31" t="s">
        <v>340</v>
      </c>
      <c r="AA168" s="31" t="b">
        <v>0</v>
      </c>
    </row>
    <row r="169" spans="2:27" ht="15" x14ac:dyDescent="0.25">
      <c r="B169" s="8">
        <v>1</v>
      </c>
      <c r="C169" s="39" t="s">
        <v>341</v>
      </c>
      <c r="D169" s="39">
        <v>1</v>
      </c>
      <c r="E169" s="39" t="s">
        <v>736</v>
      </c>
      <c r="F169" s="39">
        <v>1</v>
      </c>
      <c r="G169" s="39"/>
      <c r="H169" s="39" t="s">
        <v>34</v>
      </c>
      <c r="I169" s="39">
        <v>4.3</v>
      </c>
      <c r="J169" s="39">
        <v>-3.7</v>
      </c>
      <c r="K169" s="39">
        <v>32.200000000000003</v>
      </c>
      <c r="L169" s="39">
        <v>32.4</v>
      </c>
      <c r="M169" s="39">
        <v>9.6999999999999993</v>
      </c>
      <c r="N169" s="39">
        <v>12.2</v>
      </c>
      <c r="O169" s="39">
        <v>56</v>
      </c>
      <c r="P169" s="39">
        <v>44</v>
      </c>
      <c r="Q169" s="39">
        <v>43.2</v>
      </c>
      <c r="R169" s="39">
        <v>56.8</v>
      </c>
      <c r="S169" s="39">
        <v>37.6</v>
      </c>
      <c r="T169" s="39">
        <v>62.4</v>
      </c>
      <c r="U169" s="39">
        <v>52.8</v>
      </c>
      <c r="V169" s="39">
        <v>47.2</v>
      </c>
      <c r="W169" s="31" t="s">
        <v>31</v>
      </c>
      <c r="Y169" s="31" t="s">
        <v>22</v>
      </c>
      <c r="Z169" s="31" t="s">
        <v>341</v>
      </c>
      <c r="AA169" s="31" t="b">
        <v>0</v>
      </c>
    </row>
    <row r="170" spans="2:27" ht="15" x14ac:dyDescent="0.25">
      <c r="B170" s="8">
        <v>1</v>
      </c>
      <c r="C170" s="39" t="s">
        <v>342</v>
      </c>
      <c r="D170" s="39">
        <v>1</v>
      </c>
      <c r="E170" s="39" t="s">
        <v>738</v>
      </c>
      <c r="F170" s="39">
        <v>1</v>
      </c>
      <c r="G170" s="39"/>
      <c r="H170" s="39">
        <v>1</v>
      </c>
      <c r="I170" s="39">
        <v>10.199999999999999</v>
      </c>
      <c r="J170" s="39">
        <v>4.4000000000000004</v>
      </c>
      <c r="K170" s="39">
        <v>0</v>
      </c>
      <c r="L170" s="39">
        <v>0</v>
      </c>
      <c r="M170" s="39">
        <v>2.2000000000000002</v>
      </c>
      <c r="N170" s="39">
        <v>1.9</v>
      </c>
      <c r="O170" s="39">
        <v>24.1</v>
      </c>
      <c r="P170" s="39">
        <v>75.900000000000006</v>
      </c>
      <c r="Q170" s="39">
        <v>30.8</v>
      </c>
      <c r="R170" s="39">
        <v>69.2</v>
      </c>
      <c r="S170" s="39">
        <v>31.8</v>
      </c>
      <c r="T170" s="39">
        <v>68.2</v>
      </c>
      <c r="U170" s="39">
        <v>39.299999999999997</v>
      </c>
      <c r="V170" s="39">
        <v>60.7</v>
      </c>
      <c r="W170" s="31" t="s">
        <v>343</v>
      </c>
      <c r="Y170" s="31" t="s">
        <v>25</v>
      </c>
      <c r="Z170" s="31" t="s">
        <v>342</v>
      </c>
      <c r="AA170" s="31" t="b">
        <v>0</v>
      </c>
    </row>
    <row r="171" spans="2:27" ht="15" x14ac:dyDescent="0.25">
      <c r="B171" s="8">
        <v>1</v>
      </c>
      <c r="C171" s="39" t="s">
        <v>344</v>
      </c>
      <c r="D171" s="39">
        <v>1</v>
      </c>
      <c r="E171" s="39" t="s">
        <v>737</v>
      </c>
      <c r="F171" s="39">
        <v>1</v>
      </c>
      <c r="G171" s="39"/>
      <c r="H171" s="39" t="s">
        <v>34</v>
      </c>
      <c r="I171" s="39">
        <v>10.3</v>
      </c>
      <c r="J171" s="39">
        <v>16.3</v>
      </c>
      <c r="K171" s="39">
        <v>0</v>
      </c>
      <c r="L171" s="39">
        <v>0</v>
      </c>
      <c r="M171" s="39">
        <v>0.2</v>
      </c>
      <c r="N171" s="39">
        <v>0.2</v>
      </c>
      <c r="O171" s="39">
        <v>18.7</v>
      </c>
      <c r="P171" s="39">
        <v>81.3</v>
      </c>
      <c r="Q171" s="39">
        <v>25.5</v>
      </c>
      <c r="R171" s="39">
        <v>74.5</v>
      </c>
      <c r="S171" s="39">
        <v>33</v>
      </c>
      <c r="T171" s="39">
        <v>67</v>
      </c>
      <c r="U171" s="39">
        <v>38.9</v>
      </c>
      <c r="V171" s="39">
        <v>61.1</v>
      </c>
      <c r="W171" s="31" t="s">
        <v>345</v>
      </c>
      <c r="Y171" s="31" t="s">
        <v>24</v>
      </c>
      <c r="Z171" s="31" t="s">
        <v>344</v>
      </c>
      <c r="AA171" s="31" t="b">
        <v>0</v>
      </c>
    </row>
    <row r="172" spans="2:27" ht="15" x14ac:dyDescent="0.25">
      <c r="B172" s="8">
        <v>1</v>
      </c>
      <c r="C172" s="39" t="s">
        <v>346</v>
      </c>
      <c r="D172" s="39">
        <v>1</v>
      </c>
      <c r="E172" s="39" t="s">
        <v>737</v>
      </c>
      <c r="F172" s="39">
        <v>1</v>
      </c>
      <c r="G172" s="39"/>
      <c r="H172" s="39" t="s">
        <v>34</v>
      </c>
      <c r="I172" s="39">
        <v>16.100000000000001</v>
      </c>
      <c r="J172" s="39">
        <v>11.6</v>
      </c>
      <c r="K172" s="39">
        <v>0</v>
      </c>
      <c r="L172" s="39">
        <v>0</v>
      </c>
      <c r="M172" s="39">
        <v>0</v>
      </c>
      <c r="N172" s="39">
        <v>0</v>
      </c>
      <c r="O172" s="39">
        <v>15</v>
      </c>
      <c r="P172" s="39">
        <v>85</v>
      </c>
      <c r="Q172" s="39">
        <v>31.8</v>
      </c>
      <c r="R172" s="39">
        <v>68.2</v>
      </c>
      <c r="S172" s="39">
        <v>26.9</v>
      </c>
      <c r="T172" s="39">
        <v>73.099999999999994</v>
      </c>
      <c r="U172" s="39">
        <v>39.6</v>
      </c>
      <c r="V172" s="39">
        <v>60.4</v>
      </c>
      <c r="W172" s="31" t="s">
        <v>347</v>
      </c>
      <c r="Y172" s="31" t="s">
        <v>25</v>
      </c>
      <c r="Z172" s="31" t="s">
        <v>346</v>
      </c>
      <c r="AA172" s="31" t="b">
        <v>0</v>
      </c>
    </row>
    <row r="173" spans="2:27" ht="15" x14ac:dyDescent="0.25">
      <c r="B173" s="8">
        <v>1</v>
      </c>
      <c r="C173" s="39" t="s">
        <v>348</v>
      </c>
      <c r="D173" s="39"/>
      <c r="E173" s="39" t="s">
        <v>798</v>
      </c>
      <c r="F173" s="39">
        <v>1</v>
      </c>
      <c r="G173" s="39"/>
      <c r="H173" s="39" t="s">
        <v>34</v>
      </c>
      <c r="I173" s="39">
        <v>4.8</v>
      </c>
      <c r="J173" s="39">
        <v>4.8</v>
      </c>
      <c r="K173" s="39">
        <v>0</v>
      </c>
      <c r="L173" s="39">
        <v>0</v>
      </c>
      <c r="M173" s="39">
        <v>0</v>
      </c>
      <c r="N173" s="39">
        <v>0</v>
      </c>
      <c r="O173" s="39">
        <v>38.5</v>
      </c>
      <c r="P173" s="39">
        <v>61.5</v>
      </c>
      <c r="Q173" s="39">
        <v>34.6</v>
      </c>
      <c r="R173" s="39">
        <v>65.400000000000006</v>
      </c>
      <c r="S173" s="39">
        <v>38.9</v>
      </c>
      <c r="T173" s="39">
        <v>61.1</v>
      </c>
      <c r="U173" s="39">
        <v>47.8</v>
      </c>
      <c r="V173" s="39">
        <v>52.2</v>
      </c>
      <c r="W173" s="31" t="s">
        <v>349</v>
      </c>
      <c r="Y173" s="31" t="s">
        <v>25</v>
      </c>
      <c r="Z173" s="31" t="s">
        <v>348</v>
      </c>
      <c r="AA173" s="31" t="b">
        <v>0</v>
      </c>
    </row>
    <row r="174" spans="2:27" ht="15" x14ac:dyDescent="0.25">
      <c r="B174" s="8">
        <v>1</v>
      </c>
      <c r="C174" s="39" t="s">
        <v>350</v>
      </c>
      <c r="D174" s="39">
        <v>1</v>
      </c>
      <c r="E174" s="39" t="s">
        <v>739</v>
      </c>
      <c r="F174" s="39">
        <v>1</v>
      </c>
      <c r="G174" s="39"/>
      <c r="H174" s="39" t="s">
        <v>43</v>
      </c>
      <c r="I174" s="39">
        <v>15.4</v>
      </c>
      <c r="J174" s="39">
        <v>24.7</v>
      </c>
      <c r="K174" s="39">
        <v>27.9</v>
      </c>
      <c r="L174" s="39">
        <v>0</v>
      </c>
      <c r="M174" s="39">
        <v>0.4</v>
      </c>
      <c r="N174" s="39">
        <v>0.3</v>
      </c>
      <c r="O174" s="39">
        <v>37</v>
      </c>
      <c r="P174" s="39">
        <v>63</v>
      </c>
      <c r="Q174" s="39">
        <v>40</v>
      </c>
      <c r="R174" s="39">
        <v>60</v>
      </c>
      <c r="S174" s="39">
        <v>65</v>
      </c>
      <c r="T174" s="39">
        <v>35</v>
      </c>
      <c r="U174" s="39">
        <v>75</v>
      </c>
      <c r="V174" s="39">
        <v>25</v>
      </c>
      <c r="W174" s="31" t="s">
        <v>351</v>
      </c>
      <c r="Y174" s="31" t="s">
        <v>24</v>
      </c>
      <c r="Z174" s="31" t="s">
        <v>350</v>
      </c>
      <c r="AA174" s="31" t="b">
        <v>0</v>
      </c>
    </row>
    <row r="175" spans="2:27" ht="15" x14ac:dyDescent="0.25">
      <c r="B175" s="8">
        <v>1</v>
      </c>
      <c r="C175" s="39" t="s">
        <v>352</v>
      </c>
      <c r="D175" s="39">
        <v>1</v>
      </c>
      <c r="E175" s="39" t="s">
        <v>741</v>
      </c>
      <c r="F175" s="39">
        <v>1</v>
      </c>
      <c r="G175" s="39"/>
      <c r="H175" s="39" t="s">
        <v>34</v>
      </c>
      <c r="I175" s="39">
        <v>13.6</v>
      </c>
      <c r="J175" s="39">
        <v>20.3</v>
      </c>
      <c r="K175" s="39">
        <v>0</v>
      </c>
      <c r="L175" s="39">
        <v>0</v>
      </c>
      <c r="M175" s="39">
        <v>0</v>
      </c>
      <c r="N175" s="39">
        <v>0</v>
      </c>
      <c r="O175" s="39">
        <v>14</v>
      </c>
      <c r="P175" s="39">
        <v>86</v>
      </c>
      <c r="Q175" s="39">
        <v>27.9</v>
      </c>
      <c r="R175" s="39">
        <v>72.099999999999994</v>
      </c>
      <c r="S175" s="39">
        <v>33.299999999999997</v>
      </c>
      <c r="T175" s="39">
        <v>66.7</v>
      </c>
      <c r="U175" s="39">
        <v>36</v>
      </c>
      <c r="V175" s="39">
        <v>64</v>
      </c>
      <c r="W175" s="31" t="s">
        <v>353</v>
      </c>
      <c r="Y175" s="31" t="s">
        <v>24</v>
      </c>
      <c r="Z175" s="31" t="s">
        <v>352</v>
      </c>
      <c r="AA175" s="31" t="b">
        <v>0</v>
      </c>
    </row>
    <row r="176" spans="2:27" ht="15" x14ac:dyDescent="0.25">
      <c r="B176" s="8">
        <v>1</v>
      </c>
      <c r="C176" s="39" t="s">
        <v>354</v>
      </c>
      <c r="D176" s="39">
        <v>1</v>
      </c>
      <c r="E176" s="39" t="s">
        <v>740</v>
      </c>
      <c r="F176" s="39">
        <v>1</v>
      </c>
      <c r="G176" s="39"/>
      <c r="H176" s="39" t="s">
        <v>46</v>
      </c>
      <c r="I176" s="39">
        <v>4.4000000000000004</v>
      </c>
      <c r="J176" s="39">
        <v>14.3</v>
      </c>
      <c r="K176" s="39">
        <v>0</v>
      </c>
      <c r="L176" s="39">
        <v>0</v>
      </c>
      <c r="M176" s="39">
        <v>0</v>
      </c>
      <c r="N176" s="39">
        <v>0</v>
      </c>
      <c r="O176" s="39">
        <v>94</v>
      </c>
      <c r="P176" s="39">
        <v>6</v>
      </c>
      <c r="Q176" s="39">
        <v>62</v>
      </c>
      <c r="R176" s="39">
        <v>38</v>
      </c>
      <c r="S176" s="39">
        <v>94</v>
      </c>
      <c r="T176" s="39">
        <v>6</v>
      </c>
      <c r="U176" s="39">
        <v>91</v>
      </c>
      <c r="V176" s="39">
        <v>9</v>
      </c>
      <c r="W176" s="31" t="s">
        <v>355</v>
      </c>
      <c r="Y176" s="31" t="s">
        <v>25</v>
      </c>
      <c r="Z176" s="31" t="s">
        <v>354</v>
      </c>
      <c r="AA176" s="31" t="b">
        <v>0</v>
      </c>
    </row>
    <row r="177" spans="2:27" ht="15" x14ac:dyDescent="0.25">
      <c r="B177" s="8">
        <v>1</v>
      </c>
      <c r="C177" s="39" t="s">
        <v>356</v>
      </c>
      <c r="D177" s="39">
        <v>1</v>
      </c>
      <c r="E177" s="39" t="s">
        <v>736</v>
      </c>
      <c r="F177" s="39">
        <v>1</v>
      </c>
      <c r="G177" s="39"/>
      <c r="H177" s="39" t="s">
        <v>34</v>
      </c>
      <c r="I177" s="39">
        <v>4</v>
      </c>
      <c r="J177" s="39">
        <v>15</v>
      </c>
      <c r="K177" s="39">
        <v>2.2999999999999998</v>
      </c>
      <c r="L177" s="39">
        <v>2.7</v>
      </c>
      <c r="M177" s="39">
        <v>1.8</v>
      </c>
      <c r="N177" s="39">
        <v>2</v>
      </c>
      <c r="O177" s="39">
        <v>45</v>
      </c>
      <c r="P177" s="39">
        <v>55</v>
      </c>
      <c r="Q177" s="39">
        <v>55</v>
      </c>
      <c r="R177" s="39">
        <v>45</v>
      </c>
      <c r="S177" s="39">
        <v>65</v>
      </c>
      <c r="T177" s="39">
        <v>35</v>
      </c>
      <c r="U177" s="39">
        <v>56</v>
      </c>
      <c r="V177" s="39">
        <v>44</v>
      </c>
      <c r="Y177" s="31" t="s">
        <v>22</v>
      </c>
      <c r="Z177" s="31" t="s">
        <v>356</v>
      </c>
      <c r="AA177" s="31" t="b">
        <v>0</v>
      </c>
    </row>
    <row r="178" spans="2:27" ht="15" x14ac:dyDescent="0.25">
      <c r="B178" s="8">
        <v>1</v>
      </c>
      <c r="C178" s="39" t="s">
        <v>357</v>
      </c>
      <c r="D178" s="39">
        <v>1</v>
      </c>
      <c r="E178" s="39" t="s">
        <v>737</v>
      </c>
      <c r="F178" s="39">
        <v>1</v>
      </c>
      <c r="G178" s="39"/>
      <c r="H178" s="39" t="s">
        <v>34</v>
      </c>
      <c r="I178" s="39">
        <v>8.6</v>
      </c>
      <c r="J178" s="39">
        <v>13.1</v>
      </c>
      <c r="K178" s="39">
        <v>-8.1999999999999993</v>
      </c>
      <c r="L178" s="39">
        <v>-1.6</v>
      </c>
      <c r="M178" s="39">
        <v>3.8</v>
      </c>
      <c r="N178" s="39">
        <v>0</v>
      </c>
      <c r="O178" s="39">
        <v>21.2</v>
      </c>
      <c r="P178" s="39">
        <v>78.8</v>
      </c>
      <c r="Q178" s="39">
        <v>46.7</v>
      </c>
      <c r="R178" s="39">
        <v>53.3</v>
      </c>
      <c r="S178" s="39">
        <v>47.5</v>
      </c>
      <c r="T178" s="39">
        <v>52.5</v>
      </c>
      <c r="U178" s="39">
        <v>42</v>
      </c>
      <c r="V178" s="39">
        <v>58</v>
      </c>
      <c r="Y178" s="31" t="s">
        <v>24</v>
      </c>
      <c r="Z178" s="31" t="s">
        <v>357</v>
      </c>
      <c r="AA178" s="31" t="b">
        <v>0</v>
      </c>
    </row>
    <row r="179" spans="2:27" ht="15" x14ac:dyDescent="0.25">
      <c r="B179" s="8">
        <v>1</v>
      </c>
      <c r="C179" s="39" t="s">
        <v>358</v>
      </c>
      <c r="D179" s="39">
        <v>1</v>
      </c>
      <c r="E179" s="39" t="s">
        <v>738</v>
      </c>
      <c r="F179" s="39">
        <v>1</v>
      </c>
      <c r="G179" s="39"/>
      <c r="H179" s="39" t="s">
        <v>34</v>
      </c>
      <c r="I179" s="39">
        <v>0.5</v>
      </c>
      <c r="J179" s="39">
        <v>3.1</v>
      </c>
      <c r="K179" s="39">
        <v>0</v>
      </c>
      <c r="L179" s="39">
        <v>0</v>
      </c>
      <c r="M179" s="39">
        <v>0</v>
      </c>
      <c r="N179" s="39">
        <v>0</v>
      </c>
      <c r="O179" s="39">
        <v>43</v>
      </c>
      <c r="P179" s="39">
        <v>57</v>
      </c>
      <c r="Q179" s="39">
        <v>42</v>
      </c>
      <c r="R179" s="39">
        <v>58</v>
      </c>
      <c r="S179" s="39">
        <v>43</v>
      </c>
      <c r="T179" s="39">
        <v>57</v>
      </c>
      <c r="U179" s="39">
        <v>37</v>
      </c>
      <c r="V179" s="39">
        <v>63</v>
      </c>
      <c r="W179" s="31" t="s">
        <v>359</v>
      </c>
      <c r="Y179" s="31" t="s">
        <v>24</v>
      </c>
      <c r="Z179" s="31" t="s">
        <v>358</v>
      </c>
      <c r="AA179" s="31" t="b">
        <v>0</v>
      </c>
    </row>
    <row r="180" spans="2:27" ht="15" x14ac:dyDescent="0.25">
      <c r="B180" s="8">
        <v>1</v>
      </c>
      <c r="C180" s="39" t="s">
        <v>360</v>
      </c>
      <c r="D180" s="39">
        <v>1</v>
      </c>
      <c r="E180" s="39" t="s">
        <v>741</v>
      </c>
      <c r="F180" s="39">
        <v>1</v>
      </c>
      <c r="G180" s="39"/>
      <c r="H180" s="39">
        <v>1</v>
      </c>
      <c r="I180" s="39">
        <v>18</v>
      </c>
      <c r="J180" s="39">
        <v>20</v>
      </c>
      <c r="K180" s="39">
        <v>0</v>
      </c>
      <c r="L180" s="39">
        <v>0</v>
      </c>
      <c r="M180" s="39">
        <v>0</v>
      </c>
      <c r="N180" s="39">
        <v>0</v>
      </c>
      <c r="O180" s="39">
        <v>14</v>
      </c>
      <c r="P180" s="39">
        <v>86</v>
      </c>
      <c r="Q180" s="39">
        <v>24</v>
      </c>
      <c r="R180" s="39">
        <v>76</v>
      </c>
      <c r="S180" s="39">
        <v>28</v>
      </c>
      <c r="T180" s="39">
        <v>72</v>
      </c>
      <c r="U180" s="39">
        <v>37</v>
      </c>
      <c r="V180" s="39">
        <v>63</v>
      </c>
      <c r="W180" s="31" t="s">
        <v>361</v>
      </c>
      <c r="Y180" s="31" t="s">
        <v>24</v>
      </c>
      <c r="Z180" s="31" t="s">
        <v>360</v>
      </c>
      <c r="AA180" s="31" t="b">
        <v>0</v>
      </c>
    </row>
    <row r="181" spans="2:27" ht="15" x14ac:dyDescent="0.25">
      <c r="B181" s="8">
        <v>1</v>
      </c>
      <c r="C181" s="39" t="s">
        <v>362</v>
      </c>
      <c r="D181" s="39">
        <v>1</v>
      </c>
      <c r="E181" s="39" t="s">
        <v>740</v>
      </c>
      <c r="F181" s="39">
        <v>1</v>
      </c>
      <c r="G181" s="39"/>
      <c r="H181" s="39">
        <v>1</v>
      </c>
      <c r="I181" s="39">
        <v>20</v>
      </c>
      <c r="J181" s="39">
        <v>14</v>
      </c>
      <c r="K181" s="39">
        <v>0</v>
      </c>
      <c r="L181" s="39">
        <v>0</v>
      </c>
      <c r="M181" s="39">
        <v>0</v>
      </c>
      <c r="N181" s="39">
        <v>0</v>
      </c>
      <c r="O181" s="39">
        <v>57.3</v>
      </c>
      <c r="P181" s="39">
        <v>42.7</v>
      </c>
      <c r="Q181" s="39">
        <v>90.2</v>
      </c>
      <c r="R181" s="39">
        <v>9.8000000000000007</v>
      </c>
      <c r="S181" s="39">
        <v>91.1</v>
      </c>
      <c r="T181" s="39">
        <v>8.9</v>
      </c>
      <c r="U181" s="39">
        <v>89.4</v>
      </c>
      <c r="V181" s="39">
        <v>10.6</v>
      </c>
      <c r="W181" s="31" t="s">
        <v>363</v>
      </c>
      <c r="Y181" s="31" t="s">
        <v>22</v>
      </c>
      <c r="Z181" s="31" t="s">
        <v>362</v>
      </c>
      <c r="AA181" s="31" t="b">
        <v>0</v>
      </c>
    </row>
    <row r="182" spans="2:27" ht="15" x14ac:dyDescent="0.25">
      <c r="B182" s="8">
        <v>1</v>
      </c>
      <c r="C182" s="39" t="s">
        <v>364</v>
      </c>
      <c r="D182" s="39">
        <v>1</v>
      </c>
      <c r="E182" s="39" t="s">
        <v>739</v>
      </c>
      <c r="F182" s="39">
        <v>1</v>
      </c>
      <c r="G182" s="39"/>
      <c r="H182" s="39">
        <v>1</v>
      </c>
      <c r="I182" s="39">
        <v>14.3</v>
      </c>
      <c r="J182" s="39">
        <v>24.5</v>
      </c>
      <c r="K182" s="39">
        <v>51</v>
      </c>
      <c r="L182" s="39">
        <v>74.099999999999994</v>
      </c>
      <c r="M182" s="39">
        <v>2.4</v>
      </c>
      <c r="N182" s="39">
        <v>1.7</v>
      </c>
      <c r="O182" s="39">
        <v>40.1</v>
      </c>
      <c r="P182" s="39">
        <v>59.9</v>
      </c>
      <c r="Q182" s="39">
        <v>49.8</v>
      </c>
      <c r="R182" s="39">
        <v>50.2</v>
      </c>
      <c r="S182" s="39">
        <v>58.8</v>
      </c>
      <c r="T182" s="39">
        <v>41.2</v>
      </c>
      <c r="U182" s="39">
        <v>83.8</v>
      </c>
      <c r="V182" s="39">
        <v>16.2</v>
      </c>
      <c r="W182" s="31" t="s">
        <v>365</v>
      </c>
      <c r="Y182" s="31" t="s">
        <v>25</v>
      </c>
      <c r="Z182" s="31" t="s">
        <v>364</v>
      </c>
      <c r="AA182" s="31" t="b">
        <v>0</v>
      </c>
    </row>
    <row r="183" spans="2:27" ht="15" x14ac:dyDescent="0.25">
      <c r="B183" s="8">
        <v>1</v>
      </c>
      <c r="C183" s="39" t="s">
        <v>366</v>
      </c>
      <c r="D183" s="39">
        <v>1</v>
      </c>
      <c r="E183" s="39" t="s">
        <v>736</v>
      </c>
      <c r="F183" s="39">
        <v>1</v>
      </c>
      <c r="G183" s="39"/>
      <c r="H183" s="39" t="s">
        <v>34</v>
      </c>
      <c r="I183" s="39">
        <v>4.7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45.3</v>
      </c>
      <c r="P183" s="39">
        <v>54.7</v>
      </c>
      <c r="Q183" s="39">
        <v>40.700000000000003</v>
      </c>
      <c r="R183" s="39">
        <v>59.3</v>
      </c>
      <c r="S183" s="39">
        <v>46.5</v>
      </c>
      <c r="T183" s="39">
        <v>53.5</v>
      </c>
      <c r="U183" s="39">
        <v>53.2</v>
      </c>
      <c r="V183" s="39">
        <v>46.8</v>
      </c>
      <c r="W183" s="31" t="s">
        <v>367</v>
      </c>
      <c r="Y183" s="31" t="s">
        <v>22</v>
      </c>
      <c r="Z183" s="31" t="s">
        <v>366</v>
      </c>
      <c r="AA183" s="31" t="b">
        <v>0</v>
      </c>
    </row>
    <row r="184" spans="2:27" ht="15" x14ac:dyDescent="0.25">
      <c r="B184" s="8">
        <v>1</v>
      </c>
      <c r="C184" s="39" t="s">
        <v>368</v>
      </c>
      <c r="D184" s="39">
        <v>1</v>
      </c>
      <c r="E184" s="39" t="s">
        <v>741</v>
      </c>
      <c r="F184" s="39">
        <v>1</v>
      </c>
      <c r="G184" s="39"/>
      <c r="H184" s="39" t="s">
        <v>34</v>
      </c>
      <c r="I184" s="39">
        <v>11.1</v>
      </c>
      <c r="J184" s="39">
        <v>13.3</v>
      </c>
      <c r="K184" s="39">
        <v>15.5</v>
      </c>
      <c r="L184" s="39">
        <v>19.8</v>
      </c>
      <c r="M184" s="39">
        <v>0.7</v>
      </c>
      <c r="N184" s="39">
        <v>0.5</v>
      </c>
      <c r="O184" s="39">
        <v>23</v>
      </c>
      <c r="P184" s="39">
        <v>77</v>
      </c>
      <c r="Q184" s="39">
        <v>35</v>
      </c>
      <c r="R184" s="39">
        <v>65</v>
      </c>
      <c r="S184" s="39">
        <v>43</v>
      </c>
      <c r="T184" s="39">
        <v>57</v>
      </c>
      <c r="U184" s="39">
        <v>45</v>
      </c>
      <c r="V184" s="39">
        <v>55</v>
      </c>
      <c r="Y184" s="31" t="s">
        <v>25</v>
      </c>
      <c r="Z184" s="31" t="s">
        <v>368</v>
      </c>
      <c r="AA184" s="31" t="b">
        <v>0</v>
      </c>
    </row>
    <row r="185" spans="2:27" ht="15" x14ac:dyDescent="0.25">
      <c r="B185" s="8">
        <v>1</v>
      </c>
      <c r="C185" s="39" t="s">
        <v>369</v>
      </c>
      <c r="D185" s="39">
        <v>1</v>
      </c>
      <c r="E185" s="39" t="s">
        <v>739</v>
      </c>
      <c r="F185" s="39">
        <v>1</v>
      </c>
      <c r="G185" s="39"/>
      <c r="H185" s="39">
        <v>1</v>
      </c>
      <c r="I185" s="39">
        <v>9.9</v>
      </c>
      <c r="J185" s="39">
        <v>7.6</v>
      </c>
      <c r="K185" s="39">
        <v>-0.1</v>
      </c>
      <c r="L185" s="39">
        <v>1.4</v>
      </c>
      <c r="M185" s="39">
        <v>10.5</v>
      </c>
      <c r="N185" s="39">
        <v>5.8</v>
      </c>
      <c r="O185" s="39">
        <v>48.1</v>
      </c>
      <c r="P185" s="39">
        <v>51.9</v>
      </c>
      <c r="Q185" s="39">
        <v>65.2</v>
      </c>
      <c r="R185" s="39">
        <v>34.799999999999997</v>
      </c>
      <c r="S185" s="39">
        <v>70.2</v>
      </c>
      <c r="T185" s="39">
        <v>29.8</v>
      </c>
      <c r="U185" s="39">
        <v>73.599999999999994</v>
      </c>
      <c r="V185" s="39">
        <v>26.4</v>
      </c>
      <c r="Y185" s="31" t="s">
        <v>25</v>
      </c>
      <c r="Z185" s="31" t="s">
        <v>369</v>
      </c>
      <c r="AA185" s="31" t="b">
        <v>0</v>
      </c>
    </row>
    <row r="186" spans="2:27" ht="15" x14ac:dyDescent="0.25">
      <c r="B186" s="8">
        <v>1</v>
      </c>
      <c r="C186" s="39" t="s">
        <v>370</v>
      </c>
      <c r="D186" s="39">
        <v>1</v>
      </c>
      <c r="E186" s="39" t="s">
        <v>737</v>
      </c>
      <c r="F186" s="39">
        <v>1</v>
      </c>
      <c r="G186" s="39"/>
      <c r="H186" s="39" t="s">
        <v>34</v>
      </c>
      <c r="I186" s="39">
        <v>8.6999999999999993</v>
      </c>
      <c r="J186" s="39">
        <v>9.6999999999999993</v>
      </c>
      <c r="K186" s="39">
        <v>-8.9</v>
      </c>
      <c r="L186" s="39">
        <v>0</v>
      </c>
      <c r="M186" s="39">
        <v>1.1000000000000001</v>
      </c>
      <c r="N186" s="39">
        <v>1.3</v>
      </c>
      <c r="O186" s="39">
        <v>29.6</v>
      </c>
      <c r="P186" s="39">
        <v>70.400000000000006</v>
      </c>
      <c r="Q186" s="39">
        <v>31.5</v>
      </c>
      <c r="R186" s="39">
        <v>68.5</v>
      </c>
      <c r="S186" s="39">
        <v>40.4</v>
      </c>
      <c r="T186" s="39">
        <v>59.6</v>
      </c>
      <c r="U186" s="39">
        <v>41.3</v>
      </c>
      <c r="V186" s="39">
        <v>58.7</v>
      </c>
      <c r="W186" s="31" t="s">
        <v>371</v>
      </c>
      <c r="Y186" s="31" t="s">
        <v>25</v>
      </c>
      <c r="Z186" s="31" t="s">
        <v>370</v>
      </c>
      <c r="AA186" s="31" t="b">
        <v>0</v>
      </c>
    </row>
    <row r="187" spans="2:27" ht="15" x14ac:dyDescent="0.25">
      <c r="B187" s="8">
        <v>1</v>
      </c>
      <c r="C187" s="39" t="s">
        <v>372</v>
      </c>
      <c r="D187" s="39">
        <v>1</v>
      </c>
      <c r="E187" s="39" t="s">
        <v>798</v>
      </c>
      <c r="F187" s="39">
        <v>1</v>
      </c>
      <c r="G187" s="39"/>
      <c r="H187" s="39">
        <v>1</v>
      </c>
      <c r="I187" s="39">
        <v>-3.9</v>
      </c>
      <c r="J187" s="39">
        <v>-13.3</v>
      </c>
      <c r="K187" s="39">
        <v>-0.2</v>
      </c>
      <c r="L187" s="39">
        <v>-4.7</v>
      </c>
      <c r="M187" s="39">
        <v>4.3</v>
      </c>
      <c r="N187" s="39">
        <v>6.3</v>
      </c>
      <c r="O187" s="39">
        <v>54</v>
      </c>
      <c r="P187" s="39">
        <v>46</v>
      </c>
      <c r="Q187" s="39">
        <v>32</v>
      </c>
      <c r="R187" s="39">
        <v>68</v>
      </c>
      <c r="S187" s="39">
        <v>30</v>
      </c>
      <c r="T187" s="39">
        <v>70</v>
      </c>
      <c r="U187" s="39">
        <v>38</v>
      </c>
      <c r="V187" s="39">
        <v>62</v>
      </c>
      <c r="Y187" s="31" t="s">
        <v>25</v>
      </c>
      <c r="Z187" s="31" t="s">
        <v>372</v>
      </c>
      <c r="AA187" s="31" t="b">
        <v>0</v>
      </c>
    </row>
    <row r="188" spans="2:27" ht="15" x14ac:dyDescent="0.25">
      <c r="B188" s="8">
        <v>1</v>
      </c>
      <c r="C188" s="39" t="s">
        <v>373</v>
      </c>
      <c r="D188" s="39">
        <v>1</v>
      </c>
      <c r="E188" s="39" t="s">
        <v>798</v>
      </c>
      <c r="F188" s="39">
        <v>1</v>
      </c>
      <c r="G188" s="39"/>
      <c r="H188" s="39">
        <v>1</v>
      </c>
      <c r="I188" s="39">
        <v>12.8</v>
      </c>
      <c r="J188" s="39">
        <v>13.9</v>
      </c>
      <c r="K188" s="39">
        <v>89.5</v>
      </c>
      <c r="L188" s="39">
        <v>90.3</v>
      </c>
      <c r="M188" s="39">
        <v>8.6</v>
      </c>
      <c r="N188" s="39">
        <v>4.3</v>
      </c>
      <c r="O188" s="39">
        <v>18.399999999999999</v>
      </c>
      <c r="P188" s="39">
        <v>81.599999999999994</v>
      </c>
      <c r="Q188" s="39">
        <v>40.799999999999997</v>
      </c>
      <c r="R188" s="39">
        <v>59.2</v>
      </c>
      <c r="S188" s="39">
        <v>39.4</v>
      </c>
      <c r="T188" s="39">
        <v>60.6</v>
      </c>
      <c r="U188" s="39">
        <v>50.4</v>
      </c>
      <c r="V188" s="39">
        <v>49.6</v>
      </c>
      <c r="W188" s="31" t="s">
        <v>374</v>
      </c>
      <c r="Y188" s="31" t="s">
        <v>25</v>
      </c>
      <c r="Z188" s="31" t="s">
        <v>373</v>
      </c>
      <c r="AA188" s="31" t="b">
        <v>0</v>
      </c>
    </row>
    <row r="189" spans="2:27" ht="15" x14ac:dyDescent="0.25">
      <c r="B189" s="8">
        <v>1</v>
      </c>
      <c r="C189" s="39" t="s">
        <v>375</v>
      </c>
      <c r="D189" s="39">
        <v>1</v>
      </c>
      <c r="E189" s="39" t="s">
        <v>798</v>
      </c>
      <c r="F189" s="39">
        <v>1</v>
      </c>
      <c r="G189" s="39"/>
      <c r="H189" s="39" t="s">
        <v>34</v>
      </c>
      <c r="I189" s="39">
        <v>7.9</v>
      </c>
      <c r="J189" s="39">
        <v>9.9</v>
      </c>
      <c r="K189" s="39">
        <v>20.9</v>
      </c>
      <c r="L189" s="39">
        <v>19.600000000000001</v>
      </c>
      <c r="M189" s="39">
        <v>11</v>
      </c>
      <c r="N189" s="39">
        <v>10</v>
      </c>
      <c r="O189" s="39">
        <v>21</v>
      </c>
      <c r="P189" s="39">
        <v>79</v>
      </c>
      <c r="Q189" s="39">
        <v>20</v>
      </c>
      <c r="R189" s="39">
        <v>80</v>
      </c>
      <c r="S189" s="39">
        <v>25</v>
      </c>
      <c r="T189" s="39">
        <v>75</v>
      </c>
      <c r="U189" s="39">
        <v>27</v>
      </c>
      <c r="V189" s="39">
        <v>73</v>
      </c>
      <c r="W189" s="31" t="s">
        <v>376</v>
      </c>
      <c r="Y189" s="31" t="s">
        <v>25</v>
      </c>
      <c r="Z189" s="31" t="s">
        <v>375</v>
      </c>
      <c r="AA189" s="31" t="b">
        <v>0</v>
      </c>
    </row>
    <row r="190" spans="2:27" ht="15" x14ac:dyDescent="0.25">
      <c r="B190" s="8">
        <v>1</v>
      </c>
      <c r="C190" s="39" t="s">
        <v>377</v>
      </c>
      <c r="D190" s="39">
        <v>1</v>
      </c>
      <c r="E190" s="39" t="s">
        <v>798</v>
      </c>
      <c r="F190" s="39">
        <v>1</v>
      </c>
      <c r="G190" s="39"/>
      <c r="H190" s="39" t="s">
        <v>34</v>
      </c>
      <c r="I190" s="39">
        <v>16.5</v>
      </c>
      <c r="J190" s="39">
        <v>11.7</v>
      </c>
      <c r="K190" s="39">
        <v>-35</v>
      </c>
      <c r="L190" s="39">
        <v>-400</v>
      </c>
      <c r="M190" s="39">
        <v>38</v>
      </c>
      <c r="N190" s="39">
        <v>32</v>
      </c>
      <c r="O190" s="39">
        <v>17</v>
      </c>
      <c r="P190" s="39">
        <v>83</v>
      </c>
      <c r="Q190" s="39">
        <v>18</v>
      </c>
      <c r="R190" s="39">
        <v>82</v>
      </c>
      <c r="S190" s="39">
        <v>26</v>
      </c>
      <c r="T190" s="39">
        <v>74</v>
      </c>
      <c r="U190" s="39">
        <v>32</v>
      </c>
      <c r="V190" s="39">
        <v>68</v>
      </c>
      <c r="W190" s="31" t="s">
        <v>378</v>
      </c>
      <c r="Y190" s="31" t="s">
        <v>25</v>
      </c>
      <c r="Z190" s="31" t="s">
        <v>377</v>
      </c>
      <c r="AA190" s="31" t="b">
        <v>0</v>
      </c>
    </row>
    <row r="191" spans="2:27" ht="15" x14ac:dyDescent="0.25">
      <c r="B191" s="8">
        <v>1</v>
      </c>
      <c r="C191" s="39" t="s">
        <v>379</v>
      </c>
      <c r="D191" s="39">
        <v>1</v>
      </c>
      <c r="E191" s="39" t="s">
        <v>798</v>
      </c>
      <c r="F191" s="39">
        <v>1</v>
      </c>
      <c r="G191" s="39"/>
      <c r="H191" s="39" t="s">
        <v>34</v>
      </c>
      <c r="I191" s="39">
        <v>-0.9</v>
      </c>
      <c r="J191" s="39">
        <v>-3.5</v>
      </c>
      <c r="K191" s="39">
        <v>-0.4</v>
      </c>
      <c r="L191" s="39">
        <v>9.1999999999999993</v>
      </c>
      <c r="M191" s="39">
        <v>32.5</v>
      </c>
      <c r="N191" s="39">
        <v>33.700000000000003</v>
      </c>
      <c r="O191" s="39">
        <v>52.5</v>
      </c>
      <c r="P191" s="39">
        <v>47.5</v>
      </c>
      <c r="Q191" s="39">
        <v>39.299999999999997</v>
      </c>
      <c r="R191" s="39">
        <v>60.7</v>
      </c>
      <c r="S191" s="39">
        <v>41</v>
      </c>
      <c r="T191" s="39">
        <v>59</v>
      </c>
      <c r="U191" s="39">
        <v>45.3</v>
      </c>
      <c r="V191" s="39">
        <v>54.7</v>
      </c>
      <c r="W191" s="31" t="s">
        <v>380</v>
      </c>
      <c r="Y191" s="31" t="s">
        <v>25</v>
      </c>
      <c r="Z191" s="31" t="s">
        <v>379</v>
      </c>
      <c r="AA191" s="31" t="b">
        <v>0</v>
      </c>
    </row>
    <row r="192" spans="2:27" ht="15" x14ac:dyDescent="0.25">
      <c r="B192" s="8">
        <v>1</v>
      </c>
      <c r="C192" s="39" t="s">
        <v>381</v>
      </c>
      <c r="D192" s="39">
        <v>1</v>
      </c>
      <c r="E192" s="39" t="s">
        <v>798</v>
      </c>
      <c r="F192" s="39">
        <v>1</v>
      </c>
      <c r="G192" s="39"/>
      <c r="H192" s="39" t="s">
        <v>34</v>
      </c>
      <c r="I192" s="39">
        <v>-2.8</v>
      </c>
      <c r="J192" s="39">
        <v>-8</v>
      </c>
      <c r="K192" s="39">
        <v>39.6</v>
      </c>
      <c r="L192" s="39">
        <v>23.3</v>
      </c>
      <c r="M192" s="39">
        <v>7</v>
      </c>
      <c r="N192" s="39">
        <v>0.1</v>
      </c>
      <c r="O192" s="39">
        <v>57</v>
      </c>
      <c r="P192" s="39">
        <v>43</v>
      </c>
      <c r="Q192" s="39">
        <v>45</v>
      </c>
      <c r="R192" s="39">
        <v>55</v>
      </c>
      <c r="S192" s="39">
        <v>43</v>
      </c>
      <c r="T192" s="39">
        <v>57</v>
      </c>
      <c r="U192" s="39">
        <v>50</v>
      </c>
      <c r="V192" s="39">
        <v>50</v>
      </c>
      <c r="Y192" s="31" t="s">
        <v>25</v>
      </c>
      <c r="Z192" s="31" t="s">
        <v>381</v>
      </c>
      <c r="AA192" s="31" t="b">
        <v>0</v>
      </c>
    </row>
    <row r="193" spans="2:27" ht="15" x14ac:dyDescent="0.25">
      <c r="B193" s="8">
        <v>1</v>
      </c>
      <c r="C193" s="39" t="s">
        <v>382</v>
      </c>
      <c r="D193" s="39">
        <v>1</v>
      </c>
      <c r="E193" s="39" t="s">
        <v>798</v>
      </c>
      <c r="F193" s="39">
        <v>1</v>
      </c>
      <c r="G193" s="39"/>
      <c r="H193" s="39" t="s">
        <v>34</v>
      </c>
      <c r="I193" s="39">
        <v>6.1</v>
      </c>
      <c r="J193" s="39">
        <v>3.8</v>
      </c>
      <c r="K193" s="39">
        <v>-39.9</v>
      </c>
      <c r="L193" s="39">
        <v>-55.1</v>
      </c>
      <c r="M193" s="39">
        <v>12.7</v>
      </c>
      <c r="N193" s="39">
        <v>4.5999999999999996</v>
      </c>
      <c r="O193" s="39">
        <v>41</v>
      </c>
      <c r="P193" s="39">
        <v>59</v>
      </c>
      <c r="Q193" s="39">
        <v>38.5</v>
      </c>
      <c r="R193" s="39">
        <v>61.5</v>
      </c>
      <c r="S193" s="39">
        <v>41.3</v>
      </c>
      <c r="T193" s="39">
        <v>58.7</v>
      </c>
      <c r="U193" s="39">
        <v>48.9</v>
      </c>
      <c r="V193" s="39">
        <v>51.1</v>
      </c>
      <c r="Y193" s="31" t="s">
        <v>25</v>
      </c>
      <c r="Z193" s="31" t="s">
        <v>382</v>
      </c>
      <c r="AA193" s="31" t="b">
        <v>0</v>
      </c>
    </row>
    <row r="194" spans="2:27" ht="15" x14ac:dyDescent="0.25">
      <c r="B194" s="8">
        <v>1</v>
      </c>
      <c r="C194" s="39" t="s">
        <v>383</v>
      </c>
      <c r="D194" s="39">
        <v>1</v>
      </c>
      <c r="E194" s="39" t="s">
        <v>798</v>
      </c>
      <c r="F194" s="39">
        <v>1</v>
      </c>
      <c r="G194" s="39"/>
      <c r="H194" s="39" t="s">
        <v>34</v>
      </c>
      <c r="I194" s="39">
        <v>3.6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38.700000000000003</v>
      </c>
      <c r="P194" s="39">
        <v>61.3</v>
      </c>
      <c r="Q194" s="39">
        <v>35.9</v>
      </c>
      <c r="R194" s="39">
        <v>64.099999999999994</v>
      </c>
      <c r="S194" s="39">
        <v>33.299999999999997</v>
      </c>
      <c r="T194" s="39">
        <v>66.7</v>
      </c>
      <c r="U194" s="39">
        <v>38.700000000000003</v>
      </c>
      <c r="V194" s="39">
        <v>61.3</v>
      </c>
      <c r="W194" s="31" t="s">
        <v>384</v>
      </c>
      <c r="Y194" s="31" t="s">
        <v>25</v>
      </c>
      <c r="Z194" s="31" t="s">
        <v>383</v>
      </c>
      <c r="AA194" s="31" t="b">
        <v>0</v>
      </c>
    </row>
    <row r="195" spans="2:27" ht="15" x14ac:dyDescent="0.25">
      <c r="B195" s="8">
        <v>1</v>
      </c>
      <c r="C195" s="39" t="s">
        <v>385</v>
      </c>
      <c r="D195" s="39">
        <v>1</v>
      </c>
      <c r="E195" s="39" t="s">
        <v>798</v>
      </c>
      <c r="F195" s="39">
        <v>1</v>
      </c>
      <c r="G195" s="39"/>
      <c r="H195" s="39" t="s">
        <v>34</v>
      </c>
      <c r="I195" s="39">
        <v>7</v>
      </c>
      <c r="J195" s="39">
        <v>7.3</v>
      </c>
      <c r="K195" s="39">
        <v>0</v>
      </c>
      <c r="L195" s="39">
        <v>0</v>
      </c>
      <c r="M195" s="39">
        <v>0</v>
      </c>
      <c r="N195" s="39">
        <v>0</v>
      </c>
      <c r="O195" s="39">
        <v>38.1</v>
      </c>
      <c r="P195" s="39">
        <v>61.9</v>
      </c>
      <c r="Q195" s="39">
        <v>28.6</v>
      </c>
      <c r="R195" s="39">
        <v>71.400000000000006</v>
      </c>
      <c r="S195" s="39">
        <v>39.9</v>
      </c>
      <c r="T195" s="39">
        <v>60.1</v>
      </c>
      <c r="U195" s="39">
        <v>47.9</v>
      </c>
      <c r="V195" s="39">
        <v>52.1</v>
      </c>
      <c r="Y195" s="31" t="s">
        <v>25</v>
      </c>
      <c r="Z195" s="31" t="s">
        <v>385</v>
      </c>
      <c r="AA195" s="31" t="b">
        <v>0</v>
      </c>
    </row>
    <row r="196" spans="2:27" ht="15" x14ac:dyDescent="0.25">
      <c r="B196" s="8">
        <v>0</v>
      </c>
      <c r="C196" s="39" t="s">
        <v>386</v>
      </c>
      <c r="D196" s="39">
        <v>1</v>
      </c>
      <c r="E196" s="39" t="s">
        <v>798</v>
      </c>
      <c r="F196" s="39">
        <v>1</v>
      </c>
      <c r="G196" s="39"/>
      <c r="H196" s="39">
        <v>1</v>
      </c>
      <c r="I196" s="39">
        <v>-5.3</v>
      </c>
      <c r="J196" s="39">
        <v>-12.6</v>
      </c>
      <c r="K196" s="39">
        <v>-32.200000000000003</v>
      </c>
      <c r="L196" s="39">
        <v>-15.7</v>
      </c>
      <c r="M196" s="39">
        <v>5.0999999999999996</v>
      </c>
      <c r="N196" s="39">
        <v>9.8000000000000007</v>
      </c>
      <c r="O196" s="39">
        <v>62.2</v>
      </c>
      <c r="P196" s="39">
        <v>37.799999999999997</v>
      </c>
      <c r="Q196" s="39">
        <v>46.9</v>
      </c>
      <c r="R196" s="39">
        <v>53.1</v>
      </c>
      <c r="S196" s="39">
        <v>42.8</v>
      </c>
      <c r="T196" s="39">
        <v>57.2</v>
      </c>
      <c r="U196" s="39">
        <v>43.1</v>
      </c>
      <c r="V196" s="39">
        <v>56.9</v>
      </c>
      <c r="W196" s="31" t="s">
        <v>387</v>
      </c>
      <c r="Y196" s="31" t="s">
        <v>25</v>
      </c>
      <c r="Z196" s="31" t="s">
        <v>386</v>
      </c>
      <c r="AA196" s="31" t="b">
        <v>0</v>
      </c>
    </row>
    <row r="197" spans="2:27" ht="15" x14ac:dyDescent="0.25">
      <c r="B197" s="8">
        <v>1</v>
      </c>
      <c r="C197" s="39" t="s">
        <v>388</v>
      </c>
      <c r="D197" s="39">
        <v>1</v>
      </c>
      <c r="E197" s="39" t="s">
        <v>798</v>
      </c>
      <c r="F197" s="39">
        <v>1</v>
      </c>
      <c r="G197" s="39"/>
      <c r="H197" s="39" t="s">
        <v>34</v>
      </c>
      <c r="I197" s="39">
        <v>-1.7</v>
      </c>
      <c r="J197" s="39">
        <v>-3.7</v>
      </c>
      <c r="K197" s="39">
        <v>76.400000000000006</v>
      </c>
      <c r="L197" s="39">
        <v>-42.9</v>
      </c>
      <c r="M197" s="39">
        <v>6</v>
      </c>
      <c r="N197" s="39">
        <v>7.3</v>
      </c>
      <c r="O197" s="39">
        <v>49</v>
      </c>
      <c r="P197" s="39">
        <v>51</v>
      </c>
      <c r="Q197" s="39">
        <v>26</v>
      </c>
      <c r="R197" s="39">
        <v>74</v>
      </c>
      <c r="S197" s="39">
        <v>34</v>
      </c>
      <c r="T197" s="39">
        <v>66</v>
      </c>
      <c r="U197" s="39">
        <v>36</v>
      </c>
      <c r="V197" s="39">
        <v>64</v>
      </c>
      <c r="W197" s="31" t="s">
        <v>389</v>
      </c>
      <c r="Y197" s="31" t="s">
        <v>25</v>
      </c>
      <c r="Z197" s="31" t="s">
        <v>388</v>
      </c>
      <c r="AA197" s="31" t="b">
        <v>0</v>
      </c>
    </row>
    <row r="198" spans="2:27" ht="15" x14ac:dyDescent="0.25">
      <c r="B198" s="8">
        <v>1</v>
      </c>
      <c r="C198" s="39" t="s">
        <v>390</v>
      </c>
      <c r="D198" s="39"/>
      <c r="E198" s="39" t="s">
        <v>798</v>
      </c>
      <c r="F198" s="39">
        <v>1</v>
      </c>
      <c r="G198" s="39"/>
      <c r="H198" s="39" t="s">
        <v>34</v>
      </c>
      <c r="I198" s="39">
        <v>-3.2</v>
      </c>
      <c r="J198" s="39">
        <v>-10.1</v>
      </c>
      <c r="K198" s="39">
        <v>0</v>
      </c>
      <c r="L198" s="39">
        <v>0</v>
      </c>
      <c r="M198" s="39">
        <v>0</v>
      </c>
      <c r="N198" s="39">
        <v>0</v>
      </c>
      <c r="O198" s="39">
        <v>55.2</v>
      </c>
      <c r="P198" s="39">
        <v>44.8</v>
      </c>
      <c r="Q198" s="39">
        <v>23.6</v>
      </c>
      <c r="R198" s="39">
        <v>76.400000000000006</v>
      </c>
      <c r="S198" s="39">
        <v>30.9</v>
      </c>
      <c r="T198" s="39">
        <v>69.099999999999994</v>
      </c>
      <c r="U198" s="39">
        <v>39.9</v>
      </c>
      <c r="V198" s="39">
        <v>60.1</v>
      </c>
      <c r="Y198" s="31" t="s">
        <v>25</v>
      </c>
      <c r="Z198" s="31" t="s">
        <v>390</v>
      </c>
      <c r="AA198" s="31" t="b">
        <v>0</v>
      </c>
    </row>
    <row r="199" spans="2:27" ht="15" x14ac:dyDescent="0.25">
      <c r="B199" s="8">
        <v>1</v>
      </c>
      <c r="C199" s="39" t="s">
        <v>391</v>
      </c>
      <c r="D199" s="39">
        <v>1</v>
      </c>
      <c r="E199" s="39" t="s">
        <v>798</v>
      </c>
      <c r="F199" s="39">
        <v>1</v>
      </c>
      <c r="G199" s="39"/>
      <c r="H199" s="39" t="s">
        <v>34</v>
      </c>
      <c r="I199" s="39">
        <v>6.8</v>
      </c>
      <c r="J199" s="39">
        <v>5</v>
      </c>
      <c r="K199" s="39">
        <v>16.399999999999999</v>
      </c>
      <c r="L199" s="39">
        <v>5.6</v>
      </c>
      <c r="M199" s="39">
        <v>56.8</v>
      </c>
      <c r="N199" s="39">
        <v>58.5</v>
      </c>
      <c r="O199" s="39">
        <v>41.2</v>
      </c>
      <c r="P199" s="39">
        <v>58.8</v>
      </c>
      <c r="Q199" s="39">
        <v>34.200000000000003</v>
      </c>
      <c r="R199" s="39">
        <v>65.8</v>
      </c>
      <c r="S199" s="39">
        <v>43</v>
      </c>
      <c r="T199" s="39">
        <v>57</v>
      </c>
      <c r="U199" s="39">
        <v>45.5</v>
      </c>
      <c r="V199" s="39">
        <v>54.5</v>
      </c>
      <c r="W199" s="31" t="s">
        <v>392</v>
      </c>
      <c r="Y199" s="31" t="s">
        <v>25</v>
      </c>
      <c r="Z199" s="31" t="s">
        <v>391</v>
      </c>
      <c r="AA199" s="31" t="b">
        <v>0</v>
      </c>
    </row>
    <row r="200" spans="2:27" ht="15" x14ac:dyDescent="0.25">
      <c r="B200" s="8">
        <v>1</v>
      </c>
      <c r="C200" s="39" t="s">
        <v>393</v>
      </c>
      <c r="D200" s="39">
        <v>1</v>
      </c>
      <c r="E200" s="39" t="s">
        <v>798</v>
      </c>
      <c r="F200" s="39">
        <v>1</v>
      </c>
      <c r="G200" s="39"/>
      <c r="H200" s="39" t="s">
        <v>34</v>
      </c>
      <c r="I200" s="39">
        <v>-10.7</v>
      </c>
      <c r="J200" s="39">
        <v>-10</v>
      </c>
      <c r="K200" s="39">
        <v>73.900000000000006</v>
      </c>
      <c r="L200" s="39">
        <v>54.1</v>
      </c>
      <c r="M200" s="39">
        <v>4.0999999999999996</v>
      </c>
      <c r="N200" s="39">
        <v>0</v>
      </c>
      <c r="O200" s="39">
        <v>44.4</v>
      </c>
      <c r="P200" s="39">
        <v>55.6</v>
      </c>
      <c r="Q200" s="39">
        <v>43.9</v>
      </c>
      <c r="R200" s="39">
        <v>56.1</v>
      </c>
      <c r="S200" s="39">
        <v>41</v>
      </c>
      <c r="T200" s="39">
        <v>59</v>
      </c>
      <c r="U200" s="39">
        <v>66.5</v>
      </c>
      <c r="V200" s="39">
        <v>33.5</v>
      </c>
      <c r="W200" s="31" t="s">
        <v>394</v>
      </c>
      <c r="Y200" s="31" t="s">
        <v>25</v>
      </c>
      <c r="Z200" s="31" t="s">
        <v>393</v>
      </c>
      <c r="AA200" s="31" t="b">
        <v>0</v>
      </c>
    </row>
    <row r="201" spans="2:27" ht="15" x14ac:dyDescent="0.25">
      <c r="B201" s="8">
        <v>1</v>
      </c>
      <c r="C201" s="39" t="s">
        <v>395</v>
      </c>
      <c r="D201" s="39">
        <v>1</v>
      </c>
      <c r="E201" s="39" t="s">
        <v>798</v>
      </c>
      <c r="F201" s="39">
        <v>1</v>
      </c>
      <c r="G201" s="39"/>
      <c r="H201" s="39" t="s">
        <v>34</v>
      </c>
      <c r="I201" s="39">
        <v>5.4</v>
      </c>
      <c r="J201" s="39">
        <v>-0.4</v>
      </c>
      <c r="K201" s="39">
        <v>0</v>
      </c>
      <c r="L201" s="39">
        <v>0</v>
      </c>
      <c r="M201" s="39">
        <v>0</v>
      </c>
      <c r="N201" s="39">
        <v>0</v>
      </c>
      <c r="O201" s="39">
        <v>46</v>
      </c>
      <c r="P201" s="39">
        <v>54</v>
      </c>
      <c r="Q201" s="39">
        <v>27</v>
      </c>
      <c r="R201" s="39">
        <v>73</v>
      </c>
      <c r="S201" s="39">
        <v>30</v>
      </c>
      <c r="T201" s="39">
        <v>70</v>
      </c>
      <c r="U201" s="39">
        <v>40</v>
      </c>
      <c r="V201" s="39">
        <v>60</v>
      </c>
      <c r="W201" s="31" t="s">
        <v>396</v>
      </c>
      <c r="Y201" s="31" t="s">
        <v>25</v>
      </c>
      <c r="Z201" s="31" t="s">
        <v>395</v>
      </c>
      <c r="AA201" s="31" t="b">
        <v>0</v>
      </c>
    </row>
    <row r="202" spans="2:27" ht="15" x14ac:dyDescent="0.25">
      <c r="B202" s="8">
        <v>1</v>
      </c>
      <c r="C202" s="39" t="s">
        <v>397</v>
      </c>
      <c r="D202" s="39">
        <v>1</v>
      </c>
      <c r="E202" s="39" t="s">
        <v>798</v>
      </c>
      <c r="F202" s="39">
        <v>1</v>
      </c>
      <c r="G202" s="39"/>
      <c r="H202" s="39" t="s">
        <v>34</v>
      </c>
      <c r="I202" s="39">
        <v>8.4</v>
      </c>
      <c r="J202" s="39">
        <v>6.8</v>
      </c>
      <c r="K202" s="39">
        <v>-1.4</v>
      </c>
      <c r="L202" s="39">
        <v>0</v>
      </c>
      <c r="M202" s="39">
        <v>4.5999999999999996</v>
      </c>
      <c r="N202" s="39">
        <v>7.2</v>
      </c>
      <c r="O202" s="39">
        <v>26.7</v>
      </c>
      <c r="P202" s="39">
        <v>73.3</v>
      </c>
      <c r="Q202" s="39">
        <v>36</v>
      </c>
      <c r="R202" s="39">
        <v>64</v>
      </c>
      <c r="S202" s="39">
        <v>44</v>
      </c>
      <c r="T202" s="39">
        <v>56</v>
      </c>
      <c r="U202" s="39">
        <v>41.1</v>
      </c>
      <c r="V202" s="39">
        <v>58.9</v>
      </c>
      <c r="Y202" s="31" t="s">
        <v>25</v>
      </c>
      <c r="Z202" s="31" t="s">
        <v>397</v>
      </c>
      <c r="AA202" s="31" t="b">
        <v>0</v>
      </c>
    </row>
    <row r="203" spans="2:27" ht="15" x14ac:dyDescent="0.25">
      <c r="B203" s="8">
        <v>1</v>
      </c>
      <c r="C203" s="41" t="s">
        <v>398</v>
      </c>
      <c r="D203" s="41">
        <v>1</v>
      </c>
      <c r="E203" s="39" t="s">
        <v>740</v>
      </c>
      <c r="F203" s="39">
        <v>1</v>
      </c>
      <c r="G203" s="41"/>
      <c r="H203" s="41" t="s">
        <v>34</v>
      </c>
      <c r="I203" s="41">
        <v>-8.9</v>
      </c>
      <c r="J203" s="41">
        <v>-4.0999999999999996</v>
      </c>
      <c r="K203" s="41">
        <v>0</v>
      </c>
      <c r="L203" s="41">
        <v>0</v>
      </c>
      <c r="M203" s="41">
        <v>0</v>
      </c>
      <c r="N203" s="41">
        <v>0</v>
      </c>
      <c r="O203" s="41">
        <v>82.2</v>
      </c>
      <c r="P203" s="41">
        <v>17.8</v>
      </c>
      <c r="Q203" s="41">
        <v>95</v>
      </c>
      <c r="R203" s="41">
        <v>5</v>
      </c>
      <c r="S203" s="41">
        <v>93.5</v>
      </c>
      <c r="T203" s="41">
        <v>6.5</v>
      </c>
      <c r="U203" s="41">
        <v>75.400000000000006</v>
      </c>
      <c r="V203" s="41">
        <v>24.6</v>
      </c>
      <c r="W203" s="3" t="s">
        <v>399</v>
      </c>
      <c r="X203" s="3"/>
      <c r="Y203" s="3" t="s">
        <v>24</v>
      </c>
      <c r="Z203" s="3" t="s">
        <v>398</v>
      </c>
      <c r="AA203" s="3" t="b">
        <v>0</v>
      </c>
    </row>
    <row r="204" spans="2:27" ht="15" x14ac:dyDescent="0.25">
      <c r="B204" s="8">
        <v>1</v>
      </c>
      <c r="C204" s="39" t="s">
        <v>400</v>
      </c>
      <c r="D204" s="39">
        <v>1</v>
      </c>
      <c r="E204" s="39" t="s">
        <v>738</v>
      </c>
      <c r="F204" s="39">
        <v>1</v>
      </c>
      <c r="G204" s="39"/>
      <c r="H204" s="39" t="s">
        <v>34</v>
      </c>
      <c r="I204" s="39">
        <v>8.3000000000000007</v>
      </c>
      <c r="J204" s="39">
        <v>13.3</v>
      </c>
      <c r="K204" s="39">
        <v>-8.1</v>
      </c>
      <c r="L204" s="39">
        <v>9.4</v>
      </c>
      <c r="M204" s="39">
        <v>2.5</v>
      </c>
      <c r="N204" s="39">
        <v>6.5</v>
      </c>
      <c r="O204" s="39">
        <v>30.7</v>
      </c>
      <c r="P204" s="39">
        <v>69.3</v>
      </c>
      <c r="Q204" s="39">
        <v>26.8</v>
      </c>
      <c r="R204" s="39">
        <v>73.2</v>
      </c>
      <c r="S204" s="39">
        <v>35.299999999999997</v>
      </c>
      <c r="T204" s="39">
        <v>64.7</v>
      </c>
      <c r="U204" s="39">
        <v>39.5</v>
      </c>
      <c r="V204" s="39">
        <v>60.5</v>
      </c>
      <c r="W204" s="31" t="s">
        <v>401</v>
      </c>
      <c r="Y204" s="31" t="s">
        <v>25</v>
      </c>
      <c r="Z204" s="31" t="s">
        <v>400</v>
      </c>
      <c r="AA204" s="31" t="b">
        <v>0</v>
      </c>
    </row>
    <row r="205" spans="2:27" ht="15" x14ac:dyDescent="0.25">
      <c r="B205" s="8">
        <v>1</v>
      </c>
      <c r="C205" s="39" t="s">
        <v>402</v>
      </c>
      <c r="D205" s="39">
        <v>1</v>
      </c>
      <c r="E205" s="39" t="s">
        <v>736</v>
      </c>
      <c r="F205" s="39">
        <v>1</v>
      </c>
      <c r="G205" s="39"/>
      <c r="H205" s="39" t="s">
        <v>34</v>
      </c>
      <c r="I205" s="39">
        <v>5.4</v>
      </c>
      <c r="J205" s="39">
        <v>4.9000000000000004</v>
      </c>
      <c r="K205" s="39">
        <v>100</v>
      </c>
      <c r="L205" s="39">
        <v>100</v>
      </c>
      <c r="M205" s="39">
        <v>3.6</v>
      </c>
      <c r="N205" s="39">
        <v>0</v>
      </c>
      <c r="O205" s="39">
        <v>63.2</v>
      </c>
      <c r="P205" s="39">
        <v>36.799999999999997</v>
      </c>
      <c r="Q205" s="39">
        <v>29.3</v>
      </c>
      <c r="R205" s="39">
        <v>70.7</v>
      </c>
      <c r="S205" s="39">
        <v>37.6</v>
      </c>
      <c r="T205" s="39">
        <v>62.4</v>
      </c>
      <c r="U205" s="39">
        <v>62.1</v>
      </c>
      <c r="V205" s="39">
        <v>37.9</v>
      </c>
      <c r="W205" s="31" t="s">
        <v>403</v>
      </c>
      <c r="Y205" s="31" t="s">
        <v>22</v>
      </c>
      <c r="Z205" s="31" t="s">
        <v>402</v>
      </c>
      <c r="AA205" s="31" t="b">
        <v>0</v>
      </c>
    </row>
    <row r="206" spans="2:27" ht="15" x14ac:dyDescent="0.25">
      <c r="B206" s="8">
        <v>1</v>
      </c>
      <c r="C206" s="39" t="s">
        <v>404</v>
      </c>
      <c r="D206" s="39">
        <v>1</v>
      </c>
      <c r="E206" s="39" t="s">
        <v>737</v>
      </c>
      <c r="F206" s="39">
        <v>1</v>
      </c>
      <c r="G206" s="39"/>
      <c r="H206" s="39" t="s">
        <v>34</v>
      </c>
      <c r="I206" s="39">
        <v>9.1</v>
      </c>
      <c r="J206" s="39">
        <v>8.8000000000000007</v>
      </c>
      <c r="K206" s="39">
        <v>0</v>
      </c>
      <c r="L206" s="39">
        <v>0</v>
      </c>
      <c r="M206" s="39">
        <v>0</v>
      </c>
      <c r="N206" s="39">
        <v>0</v>
      </c>
      <c r="O206" s="39">
        <v>21.4</v>
      </c>
      <c r="P206" s="39">
        <v>78.599999999999994</v>
      </c>
      <c r="Q206" s="39">
        <v>39.200000000000003</v>
      </c>
      <c r="R206" s="39">
        <v>60.8</v>
      </c>
      <c r="S206" s="39">
        <v>36.299999999999997</v>
      </c>
      <c r="T206" s="39">
        <v>63.7</v>
      </c>
      <c r="U206" s="39">
        <v>40.299999999999997</v>
      </c>
      <c r="V206" s="39">
        <v>59.7</v>
      </c>
      <c r="W206" s="31" t="s">
        <v>405</v>
      </c>
      <c r="Y206" s="31" t="s">
        <v>24</v>
      </c>
      <c r="Z206" s="31" t="s">
        <v>404</v>
      </c>
      <c r="AA206" s="31" t="b">
        <v>0</v>
      </c>
    </row>
    <row r="207" spans="2:27" ht="15" x14ac:dyDescent="0.25">
      <c r="B207" s="8">
        <v>1</v>
      </c>
      <c r="C207" s="39" t="s">
        <v>406</v>
      </c>
      <c r="D207" s="39">
        <v>1</v>
      </c>
      <c r="E207" s="39" t="s">
        <v>736</v>
      </c>
      <c r="F207" s="39">
        <v>1</v>
      </c>
      <c r="G207" s="39"/>
      <c r="H207" s="39" t="s">
        <v>34</v>
      </c>
      <c r="I207" s="39">
        <v>1.3</v>
      </c>
      <c r="J207" s="39">
        <v>8.6</v>
      </c>
      <c r="K207" s="39">
        <v>0</v>
      </c>
      <c r="L207" s="39">
        <v>0</v>
      </c>
      <c r="M207" s="39">
        <v>0</v>
      </c>
      <c r="N207" s="39">
        <v>0</v>
      </c>
      <c r="O207" s="39">
        <v>44</v>
      </c>
      <c r="P207" s="39">
        <v>56</v>
      </c>
      <c r="Q207" s="39">
        <v>50</v>
      </c>
      <c r="R207" s="39">
        <v>50</v>
      </c>
      <c r="S207" s="39">
        <v>72</v>
      </c>
      <c r="T207" s="39">
        <v>28</v>
      </c>
      <c r="U207" s="39">
        <v>50</v>
      </c>
      <c r="V207" s="39">
        <v>50</v>
      </c>
      <c r="W207" s="31" t="s">
        <v>407</v>
      </c>
      <c r="Y207" s="31" t="s">
        <v>22</v>
      </c>
      <c r="Z207" s="31" t="s">
        <v>406</v>
      </c>
      <c r="AA207" s="31" t="b">
        <v>0</v>
      </c>
    </row>
    <row r="208" spans="2:27" ht="15" x14ac:dyDescent="0.25">
      <c r="B208" s="8">
        <v>1</v>
      </c>
      <c r="C208" s="39" t="s">
        <v>408</v>
      </c>
      <c r="D208" s="39">
        <v>1</v>
      </c>
      <c r="E208" s="39" t="s">
        <v>738</v>
      </c>
      <c r="F208" s="39">
        <v>1</v>
      </c>
      <c r="G208" s="39"/>
      <c r="H208" s="39" t="s">
        <v>34</v>
      </c>
      <c r="I208" s="39">
        <v>8.3000000000000007</v>
      </c>
      <c r="J208" s="39">
        <v>9.4</v>
      </c>
      <c r="K208" s="39">
        <v>0</v>
      </c>
      <c r="L208" s="39">
        <v>0</v>
      </c>
      <c r="M208" s="39">
        <v>0.2</v>
      </c>
      <c r="N208" s="39">
        <v>0.4</v>
      </c>
      <c r="O208" s="39">
        <v>26.5</v>
      </c>
      <c r="P208" s="39">
        <v>73.5</v>
      </c>
      <c r="Q208" s="39">
        <v>20.7</v>
      </c>
      <c r="R208" s="39">
        <v>79.3</v>
      </c>
      <c r="S208" s="39">
        <v>26.3</v>
      </c>
      <c r="T208" s="39">
        <v>73.7</v>
      </c>
      <c r="U208" s="39">
        <v>36.6</v>
      </c>
      <c r="V208" s="39">
        <v>63.4</v>
      </c>
      <c r="W208" s="31" t="s">
        <v>409</v>
      </c>
      <c r="Y208" s="31" t="s">
        <v>25</v>
      </c>
      <c r="Z208" s="31" t="s">
        <v>408</v>
      </c>
      <c r="AA208" s="31" t="b">
        <v>0</v>
      </c>
    </row>
    <row r="209" spans="2:27" ht="15" x14ac:dyDescent="0.25">
      <c r="B209" s="8">
        <v>1</v>
      </c>
      <c r="C209" s="39" t="s">
        <v>410</v>
      </c>
      <c r="D209" s="39">
        <v>1</v>
      </c>
      <c r="E209" s="39" t="s">
        <v>740</v>
      </c>
      <c r="F209" s="39">
        <v>1</v>
      </c>
      <c r="G209" s="39"/>
      <c r="H209" s="39">
        <v>1</v>
      </c>
      <c r="I209" s="39">
        <v>12.1</v>
      </c>
      <c r="J209" s="39">
        <v>2.2999999999999998</v>
      </c>
      <c r="K209" s="39">
        <v>0</v>
      </c>
      <c r="L209" s="39">
        <v>0</v>
      </c>
      <c r="M209" s="39">
        <v>0</v>
      </c>
      <c r="N209" s="39">
        <v>0</v>
      </c>
      <c r="O209" s="39">
        <v>52</v>
      </c>
      <c r="P209" s="39">
        <v>48</v>
      </c>
      <c r="Q209" s="39">
        <v>89</v>
      </c>
      <c r="R209" s="39">
        <v>11</v>
      </c>
      <c r="S209" s="39">
        <v>82</v>
      </c>
      <c r="T209" s="39">
        <v>18</v>
      </c>
      <c r="U209" s="39">
        <v>85</v>
      </c>
      <c r="V209" s="39">
        <v>15</v>
      </c>
      <c r="W209" s="31" t="s">
        <v>411</v>
      </c>
      <c r="Y209" s="31" t="s">
        <v>22</v>
      </c>
      <c r="Z209" s="31" t="s">
        <v>410</v>
      </c>
      <c r="AA209" s="31" t="b">
        <v>0</v>
      </c>
    </row>
    <row r="210" spans="2:27" ht="15" x14ac:dyDescent="0.25">
      <c r="B210" s="8">
        <v>1</v>
      </c>
      <c r="C210" s="39" t="s">
        <v>412</v>
      </c>
      <c r="D210" s="39">
        <v>1</v>
      </c>
      <c r="E210" s="39" t="s">
        <v>739</v>
      </c>
      <c r="F210" s="39">
        <v>1</v>
      </c>
      <c r="G210" s="39"/>
      <c r="H210" s="39" t="s">
        <v>43</v>
      </c>
      <c r="I210" s="39">
        <v>13.2</v>
      </c>
      <c r="J210" s="39">
        <v>16.399999999999999</v>
      </c>
      <c r="K210" s="39">
        <v>30.5</v>
      </c>
      <c r="L210" s="39">
        <v>0</v>
      </c>
      <c r="M210" s="39">
        <v>1.9</v>
      </c>
      <c r="N210" s="39">
        <v>0.4</v>
      </c>
      <c r="O210" s="39">
        <v>41.7</v>
      </c>
      <c r="P210" s="39">
        <v>58.3</v>
      </c>
      <c r="Q210" s="39">
        <v>53.4</v>
      </c>
      <c r="R210" s="39">
        <v>46.6</v>
      </c>
      <c r="S210" s="39">
        <v>69.5</v>
      </c>
      <c r="T210" s="39">
        <v>30.5</v>
      </c>
      <c r="U210" s="39">
        <v>75.900000000000006</v>
      </c>
      <c r="V210" s="39">
        <v>24.1</v>
      </c>
      <c r="W210" s="31" t="s">
        <v>413</v>
      </c>
      <c r="Y210" s="31" t="s">
        <v>24</v>
      </c>
      <c r="Z210" s="31" t="s">
        <v>412</v>
      </c>
      <c r="AA210" s="31" t="b">
        <v>0</v>
      </c>
    </row>
    <row r="211" spans="2:27" ht="15" x14ac:dyDescent="0.25">
      <c r="B211" s="8">
        <v>1</v>
      </c>
      <c r="C211" s="39" t="s">
        <v>414</v>
      </c>
      <c r="D211" s="39">
        <v>1</v>
      </c>
      <c r="E211" s="39" t="s">
        <v>739</v>
      </c>
      <c r="F211" s="39">
        <v>1</v>
      </c>
      <c r="G211" s="39"/>
      <c r="H211" s="39" t="s">
        <v>43</v>
      </c>
      <c r="I211" s="39">
        <v>7.2</v>
      </c>
      <c r="J211" s="39">
        <v>12.5</v>
      </c>
      <c r="K211" s="39">
        <v>-49.3</v>
      </c>
      <c r="L211" s="39">
        <v>-7.4</v>
      </c>
      <c r="M211" s="39">
        <v>0.7</v>
      </c>
      <c r="N211" s="39">
        <v>1.2</v>
      </c>
      <c r="O211" s="39">
        <v>57.5</v>
      </c>
      <c r="P211" s="39">
        <v>42.5</v>
      </c>
      <c r="Q211" s="39">
        <v>60.8</v>
      </c>
      <c r="R211" s="39">
        <v>39.200000000000003</v>
      </c>
      <c r="S211" s="39">
        <v>72.900000000000006</v>
      </c>
      <c r="T211" s="39">
        <v>27.1</v>
      </c>
      <c r="U211" s="39">
        <v>76.3</v>
      </c>
      <c r="V211" s="39">
        <v>23.7</v>
      </c>
      <c r="W211" s="31" t="s">
        <v>415</v>
      </c>
      <c r="Y211" s="31" t="s">
        <v>30</v>
      </c>
      <c r="Z211" s="31" t="s">
        <v>414</v>
      </c>
      <c r="AA211" s="31" t="b">
        <v>0</v>
      </c>
    </row>
    <row r="212" spans="2:27" ht="15" x14ac:dyDescent="0.25">
      <c r="B212" s="8">
        <v>1</v>
      </c>
      <c r="C212" s="39" t="s">
        <v>416</v>
      </c>
      <c r="D212" s="39">
        <v>1</v>
      </c>
      <c r="E212" s="39" t="s">
        <v>740</v>
      </c>
      <c r="F212" s="39">
        <v>1</v>
      </c>
      <c r="G212" s="39"/>
      <c r="H212" s="39">
        <v>1</v>
      </c>
      <c r="I212" s="39">
        <v>17.100000000000001</v>
      </c>
      <c r="J212" s="39">
        <v>7.2</v>
      </c>
      <c r="K212" s="39">
        <v>0</v>
      </c>
      <c r="L212" s="39">
        <v>0</v>
      </c>
      <c r="M212" s="39">
        <v>0</v>
      </c>
      <c r="N212" s="39">
        <v>0</v>
      </c>
      <c r="O212" s="39">
        <v>65</v>
      </c>
      <c r="P212" s="39">
        <v>35</v>
      </c>
      <c r="Q212" s="39">
        <v>95</v>
      </c>
      <c r="R212" s="39">
        <v>5</v>
      </c>
      <c r="S212" s="39">
        <v>88</v>
      </c>
      <c r="T212" s="39">
        <v>12</v>
      </c>
      <c r="U212" s="39">
        <v>90</v>
      </c>
      <c r="V212" s="39">
        <v>10</v>
      </c>
      <c r="W212" s="31" t="s">
        <v>417</v>
      </c>
      <c r="Y212" s="31" t="s">
        <v>25</v>
      </c>
      <c r="Z212" s="31" t="s">
        <v>416</v>
      </c>
      <c r="AA212" s="31" t="b">
        <v>0</v>
      </c>
    </row>
    <row r="213" spans="2:27" ht="15" x14ac:dyDescent="0.25">
      <c r="B213" s="8">
        <v>1</v>
      </c>
      <c r="C213" s="39" t="s">
        <v>418</v>
      </c>
      <c r="D213" s="39">
        <v>1</v>
      </c>
      <c r="E213" s="39" t="s">
        <v>736</v>
      </c>
      <c r="F213" s="39">
        <v>1</v>
      </c>
      <c r="G213" s="39"/>
      <c r="H213" s="39" t="s">
        <v>34</v>
      </c>
      <c r="I213" s="39">
        <v>-0.4</v>
      </c>
      <c r="J213" s="39">
        <v>1.8</v>
      </c>
      <c r="K213" s="39">
        <v>0</v>
      </c>
      <c r="L213" s="39">
        <v>0</v>
      </c>
      <c r="M213" s="39">
        <v>0</v>
      </c>
      <c r="N213" s="39">
        <v>0</v>
      </c>
      <c r="O213" s="39">
        <v>55</v>
      </c>
      <c r="P213" s="39">
        <v>45</v>
      </c>
      <c r="Q213" s="39">
        <v>40</v>
      </c>
      <c r="R213" s="39">
        <v>60</v>
      </c>
      <c r="S213" s="39">
        <v>45</v>
      </c>
      <c r="T213" s="39">
        <v>55</v>
      </c>
      <c r="U213" s="39">
        <v>50</v>
      </c>
      <c r="V213" s="39">
        <v>50</v>
      </c>
      <c r="W213" s="31" t="s">
        <v>419</v>
      </c>
      <c r="Y213" s="31" t="s">
        <v>22</v>
      </c>
      <c r="Z213" s="31" t="s">
        <v>418</v>
      </c>
      <c r="AA213" s="31" t="b">
        <v>0</v>
      </c>
    </row>
    <row r="214" spans="2:27" ht="15" x14ac:dyDescent="0.25">
      <c r="B214" s="8">
        <v>1</v>
      </c>
      <c r="C214" s="39" t="s">
        <v>420</v>
      </c>
      <c r="D214" s="39">
        <v>1</v>
      </c>
      <c r="E214" s="39" t="s">
        <v>736</v>
      </c>
      <c r="F214" s="39">
        <v>1</v>
      </c>
      <c r="G214" s="39"/>
      <c r="H214" s="39" t="s">
        <v>34</v>
      </c>
      <c r="I214" s="39">
        <v>7.7</v>
      </c>
      <c r="J214" s="39">
        <v>17</v>
      </c>
      <c r="K214" s="39">
        <v>0</v>
      </c>
      <c r="L214" s="39">
        <v>0</v>
      </c>
      <c r="M214" s="39">
        <v>0</v>
      </c>
      <c r="N214" s="39">
        <v>0</v>
      </c>
      <c r="O214" s="39">
        <v>33.299999999999997</v>
      </c>
      <c r="P214" s="39">
        <v>66.7</v>
      </c>
      <c r="Q214" s="39">
        <v>34.200000000000003</v>
      </c>
      <c r="R214" s="39">
        <v>65.8</v>
      </c>
      <c r="S214" s="39">
        <v>51.3</v>
      </c>
      <c r="T214" s="39">
        <v>48.7</v>
      </c>
      <c r="U214" s="39">
        <v>50</v>
      </c>
      <c r="V214" s="39">
        <v>50</v>
      </c>
      <c r="W214" s="31" t="s">
        <v>421</v>
      </c>
      <c r="Y214" s="31" t="s">
        <v>23</v>
      </c>
      <c r="Z214" s="31" t="s">
        <v>420</v>
      </c>
      <c r="AA214" s="31" t="b">
        <v>0</v>
      </c>
    </row>
    <row r="215" spans="2:27" ht="15" x14ac:dyDescent="0.25">
      <c r="B215" s="8">
        <v>1</v>
      </c>
      <c r="C215" s="39" t="s">
        <v>422</v>
      </c>
      <c r="D215" s="39">
        <v>1</v>
      </c>
      <c r="E215" s="39" t="s">
        <v>736</v>
      </c>
      <c r="F215" s="39">
        <v>1</v>
      </c>
      <c r="G215" s="39"/>
      <c r="H215" s="39" t="s">
        <v>34</v>
      </c>
      <c r="I215" s="39">
        <v>9.1999999999999993</v>
      </c>
      <c r="J215" s="39">
        <v>9.9</v>
      </c>
      <c r="K215" s="39">
        <v>0</v>
      </c>
      <c r="L215" s="39">
        <v>0</v>
      </c>
      <c r="M215" s="39">
        <v>0</v>
      </c>
      <c r="N215" s="39">
        <v>0</v>
      </c>
      <c r="O215" s="39">
        <v>36.299999999999997</v>
      </c>
      <c r="P215" s="39">
        <v>63.7</v>
      </c>
      <c r="Q215" s="39">
        <v>31.1</v>
      </c>
      <c r="R215" s="39">
        <v>68.900000000000006</v>
      </c>
      <c r="S215" s="39">
        <v>36.700000000000003</v>
      </c>
      <c r="T215" s="39">
        <v>63.3</v>
      </c>
      <c r="U215" s="39">
        <v>53.2</v>
      </c>
      <c r="V215" s="39">
        <v>46.8</v>
      </c>
      <c r="Y215" s="31" t="s">
        <v>23</v>
      </c>
      <c r="Z215" s="31" t="s">
        <v>422</v>
      </c>
      <c r="AA215" s="31" t="b">
        <v>0</v>
      </c>
    </row>
    <row r="216" spans="2:27" ht="15" x14ac:dyDescent="0.25">
      <c r="B216" s="8">
        <v>1</v>
      </c>
      <c r="C216" s="39" t="s">
        <v>423</v>
      </c>
      <c r="D216" s="39">
        <v>1</v>
      </c>
      <c r="E216" s="39" t="s">
        <v>738</v>
      </c>
      <c r="F216" s="39">
        <v>1</v>
      </c>
      <c r="G216" s="39"/>
      <c r="H216" s="39" t="s">
        <v>34</v>
      </c>
      <c r="I216" s="39">
        <v>10.5</v>
      </c>
      <c r="J216" s="39">
        <v>12.6</v>
      </c>
      <c r="K216" s="39">
        <v>0</v>
      </c>
      <c r="L216" s="39">
        <v>0</v>
      </c>
      <c r="M216" s="39">
        <v>0</v>
      </c>
      <c r="N216" s="39">
        <v>0</v>
      </c>
      <c r="O216" s="39">
        <v>16.3</v>
      </c>
      <c r="P216" s="39">
        <v>83.7</v>
      </c>
      <c r="Q216" s="39">
        <v>26</v>
      </c>
      <c r="R216" s="39">
        <v>74</v>
      </c>
      <c r="S216" s="39">
        <v>36.4</v>
      </c>
      <c r="T216" s="39">
        <v>63.6</v>
      </c>
      <c r="U216" s="39">
        <v>34.5</v>
      </c>
      <c r="V216" s="39">
        <v>65.5</v>
      </c>
      <c r="W216" s="31" t="s">
        <v>424</v>
      </c>
      <c r="Y216" s="31" t="s">
        <v>25</v>
      </c>
      <c r="Z216" s="31" t="s">
        <v>423</v>
      </c>
      <c r="AA216" s="31" t="b">
        <v>0</v>
      </c>
    </row>
    <row r="217" spans="2:27" ht="15" x14ac:dyDescent="0.25">
      <c r="B217" s="8">
        <v>1</v>
      </c>
      <c r="C217" s="39" t="s">
        <v>425</v>
      </c>
      <c r="D217" s="39">
        <v>1</v>
      </c>
      <c r="E217" s="39" t="s">
        <v>738</v>
      </c>
      <c r="F217" s="39">
        <v>1</v>
      </c>
      <c r="G217" s="39"/>
      <c r="H217" s="39" t="s">
        <v>34</v>
      </c>
      <c r="I217" s="39">
        <v>9</v>
      </c>
      <c r="J217" s="39">
        <v>15</v>
      </c>
      <c r="K217" s="39">
        <v>0</v>
      </c>
      <c r="L217" s="39">
        <v>0</v>
      </c>
      <c r="M217" s="39">
        <v>0</v>
      </c>
      <c r="N217" s="39">
        <v>0</v>
      </c>
      <c r="O217" s="39">
        <v>18</v>
      </c>
      <c r="P217" s="39">
        <v>82</v>
      </c>
      <c r="Q217" s="39">
        <v>18</v>
      </c>
      <c r="R217" s="39">
        <v>82</v>
      </c>
      <c r="S217" s="39">
        <v>23</v>
      </c>
      <c r="T217" s="39">
        <v>77</v>
      </c>
      <c r="U217" s="39">
        <v>30</v>
      </c>
      <c r="V217" s="39">
        <v>70</v>
      </c>
      <c r="Y217" s="31" t="s">
        <v>25</v>
      </c>
      <c r="Z217" s="31" t="s">
        <v>425</v>
      </c>
      <c r="AA217" s="31" t="b">
        <v>0</v>
      </c>
    </row>
    <row r="218" spans="2:27" ht="15" x14ac:dyDescent="0.25">
      <c r="B218" s="8">
        <v>1</v>
      </c>
      <c r="C218" s="39" t="s">
        <v>426</v>
      </c>
      <c r="D218" s="39">
        <v>1</v>
      </c>
      <c r="E218" s="39" t="s">
        <v>736</v>
      </c>
      <c r="F218" s="39">
        <v>1</v>
      </c>
      <c r="G218" s="39"/>
      <c r="H218" s="39" t="s">
        <v>34</v>
      </c>
      <c r="I218" s="39">
        <v>10.199999999999999</v>
      </c>
      <c r="J218" s="39">
        <v>6.4</v>
      </c>
      <c r="K218" s="39">
        <v>69.599999999999994</v>
      </c>
      <c r="L218" s="39">
        <v>29.7</v>
      </c>
      <c r="M218" s="39">
        <v>2.5</v>
      </c>
      <c r="N218" s="39">
        <v>2.2000000000000002</v>
      </c>
      <c r="O218" s="39">
        <v>50.6</v>
      </c>
      <c r="P218" s="39">
        <v>49.4</v>
      </c>
      <c r="Q218" s="39">
        <v>34.9</v>
      </c>
      <c r="R218" s="39">
        <v>65.099999999999994</v>
      </c>
      <c r="S218" s="39">
        <v>46.4</v>
      </c>
      <c r="T218" s="39">
        <v>53.6</v>
      </c>
      <c r="U218" s="39">
        <v>56.5</v>
      </c>
      <c r="V218" s="39">
        <v>43.5</v>
      </c>
      <c r="W218" s="31" t="s">
        <v>427</v>
      </c>
      <c r="Y218" s="31" t="s">
        <v>23</v>
      </c>
      <c r="Z218" s="31" t="s">
        <v>426</v>
      </c>
      <c r="AA218" s="31" t="b">
        <v>0</v>
      </c>
    </row>
    <row r="219" spans="2:27" ht="15" x14ac:dyDescent="0.25">
      <c r="B219" s="8">
        <v>1</v>
      </c>
      <c r="C219" s="39" t="s">
        <v>428</v>
      </c>
      <c r="D219" s="39">
        <v>1</v>
      </c>
      <c r="E219" s="39" t="s">
        <v>736</v>
      </c>
      <c r="F219" s="39">
        <v>1</v>
      </c>
      <c r="G219" s="39"/>
      <c r="H219" s="39" t="s">
        <v>429</v>
      </c>
      <c r="I219" s="39">
        <v>7</v>
      </c>
      <c r="J219" s="39">
        <v>-9.5</v>
      </c>
      <c r="K219" s="39">
        <v>0</v>
      </c>
      <c r="L219" s="39">
        <v>0</v>
      </c>
      <c r="M219" s="39">
        <v>0</v>
      </c>
      <c r="N219" s="39">
        <v>0</v>
      </c>
      <c r="O219" s="39">
        <v>43.3</v>
      </c>
      <c r="P219" s="39">
        <v>56.7</v>
      </c>
      <c r="Q219" s="39">
        <v>39.799999999999997</v>
      </c>
      <c r="R219" s="39">
        <v>60.2</v>
      </c>
      <c r="S219" s="39">
        <v>27.1</v>
      </c>
      <c r="T219" s="39">
        <v>72.900000000000006</v>
      </c>
      <c r="U219" s="39">
        <v>48.5</v>
      </c>
      <c r="V219" s="39">
        <v>51.5</v>
      </c>
      <c r="W219" s="31" t="s">
        <v>430</v>
      </c>
      <c r="Y219" s="31" t="s">
        <v>25</v>
      </c>
      <c r="Z219" s="31" t="s">
        <v>428</v>
      </c>
      <c r="AA219" s="31" t="b">
        <v>0</v>
      </c>
    </row>
    <row r="220" spans="2:27" ht="15" x14ac:dyDescent="0.25">
      <c r="B220" s="8">
        <v>1</v>
      </c>
      <c r="C220" s="39" t="s">
        <v>431</v>
      </c>
      <c r="D220" s="39">
        <v>1</v>
      </c>
      <c r="E220" s="39" t="s">
        <v>736</v>
      </c>
      <c r="F220" s="39">
        <v>1</v>
      </c>
      <c r="G220" s="39"/>
      <c r="H220" s="39" t="s">
        <v>34</v>
      </c>
      <c r="I220" s="39">
        <v>7.4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46</v>
      </c>
      <c r="P220" s="39">
        <v>54</v>
      </c>
      <c r="Q220" s="39">
        <v>52</v>
      </c>
      <c r="R220" s="39">
        <v>48</v>
      </c>
      <c r="S220" s="39">
        <v>37</v>
      </c>
      <c r="T220" s="39">
        <v>63</v>
      </c>
      <c r="U220" s="39">
        <v>58</v>
      </c>
      <c r="V220" s="39">
        <v>42</v>
      </c>
      <c r="W220" s="31" t="s">
        <v>432</v>
      </c>
      <c r="Y220" s="31" t="s">
        <v>23</v>
      </c>
      <c r="Z220" s="31" t="s">
        <v>431</v>
      </c>
      <c r="AA220" s="31" t="b">
        <v>0</v>
      </c>
    </row>
    <row r="221" spans="2:27" ht="15" x14ac:dyDescent="0.25">
      <c r="B221" s="8">
        <v>1</v>
      </c>
      <c r="C221" s="39" t="s">
        <v>433</v>
      </c>
      <c r="D221" s="39">
        <v>1</v>
      </c>
      <c r="E221" s="39" t="s">
        <v>737</v>
      </c>
      <c r="F221" s="39">
        <v>1</v>
      </c>
      <c r="G221" s="39"/>
      <c r="H221" s="39" t="s">
        <v>34</v>
      </c>
      <c r="I221" s="39">
        <v>4.5</v>
      </c>
      <c r="J221" s="39">
        <v>6.7</v>
      </c>
      <c r="K221" s="39">
        <v>0</v>
      </c>
      <c r="L221" s="39">
        <v>0</v>
      </c>
      <c r="M221" s="39">
        <v>0</v>
      </c>
      <c r="N221" s="39">
        <v>0</v>
      </c>
      <c r="O221" s="39">
        <v>28.9</v>
      </c>
      <c r="P221" s="39">
        <v>71.099999999999994</v>
      </c>
      <c r="Q221" s="39">
        <v>49.4</v>
      </c>
      <c r="R221" s="39">
        <v>50.6</v>
      </c>
      <c r="S221" s="39">
        <v>56.9</v>
      </c>
      <c r="T221" s="39">
        <v>43.1</v>
      </c>
      <c r="U221" s="39">
        <v>42.9</v>
      </c>
      <c r="V221" s="39">
        <v>57.1</v>
      </c>
      <c r="Y221" s="31" t="s">
        <v>24</v>
      </c>
      <c r="Z221" s="31" t="s">
        <v>433</v>
      </c>
      <c r="AA221" s="31" t="b">
        <v>0</v>
      </c>
    </row>
    <row r="222" spans="2:27" ht="15" x14ac:dyDescent="0.25">
      <c r="B222" s="8">
        <v>1</v>
      </c>
      <c r="C222" s="39" t="s">
        <v>434</v>
      </c>
      <c r="D222" s="39"/>
      <c r="E222" s="39" t="s">
        <v>736</v>
      </c>
      <c r="F222" s="39">
        <v>1</v>
      </c>
      <c r="G222" s="39"/>
      <c r="H222" s="39" t="s">
        <v>34</v>
      </c>
      <c r="I222" s="39">
        <v>3.5</v>
      </c>
      <c r="J222" s="39">
        <v>2.1</v>
      </c>
      <c r="K222" s="39">
        <v>0</v>
      </c>
      <c r="L222" s="39">
        <v>0</v>
      </c>
      <c r="M222" s="39">
        <v>0</v>
      </c>
      <c r="N222" s="39">
        <v>0</v>
      </c>
      <c r="O222" s="39">
        <v>53.9</v>
      </c>
      <c r="P222" s="39">
        <v>46.1</v>
      </c>
      <c r="Q222" s="39">
        <v>53.2</v>
      </c>
      <c r="R222" s="39">
        <v>46.8</v>
      </c>
      <c r="S222" s="39">
        <v>58.2</v>
      </c>
      <c r="T222" s="39">
        <v>41.8</v>
      </c>
      <c r="U222" s="39">
        <v>53.9</v>
      </c>
      <c r="V222" s="39">
        <v>46.1</v>
      </c>
      <c r="Y222" s="31" t="s">
        <v>22</v>
      </c>
      <c r="Z222" s="31" t="s">
        <v>434</v>
      </c>
      <c r="AA222" s="31" t="b">
        <v>0</v>
      </c>
    </row>
    <row r="223" spans="2:27" ht="15" x14ac:dyDescent="0.25">
      <c r="B223" s="8">
        <v>1</v>
      </c>
      <c r="C223" s="39" t="s">
        <v>435</v>
      </c>
      <c r="D223" s="39">
        <v>1</v>
      </c>
      <c r="E223" s="39" t="s">
        <v>798</v>
      </c>
      <c r="F223" s="39">
        <v>1</v>
      </c>
      <c r="G223" s="39"/>
      <c r="H223" s="39" t="s">
        <v>34</v>
      </c>
      <c r="I223" s="39">
        <v>6.9</v>
      </c>
      <c r="J223" s="39">
        <v>9.4</v>
      </c>
      <c r="K223" s="39">
        <v>-5.8</v>
      </c>
      <c r="L223" s="39">
        <v>0</v>
      </c>
      <c r="M223" s="39">
        <v>19.399999999999999</v>
      </c>
      <c r="N223" s="39">
        <v>19.600000000000001</v>
      </c>
      <c r="O223" s="39">
        <v>24</v>
      </c>
      <c r="P223" s="39">
        <v>76</v>
      </c>
      <c r="Q223" s="39">
        <v>44</v>
      </c>
      <c r="R223" s="39">
        <v>56</v>
      </c>
      <c r="S223" s="39">
        <v>37</v>
      </c>
      <c r="T223" s="39">
        <v>63</v>
      </c>
      <c r="U223" s="39">
        <v>44</v>
      </c>
      <c r="V223" s="39">
        <v>56</v>
      </c>
      <c r="Y223" s="31" t="s">
        <v>25</v>
      </c>
      <c r="Z223" s="31" t="s">
        <v>435</v>
      </c>
      <c r="AA223" s="31" t="b">
        <v>0</v>
      </c>
    </row>
    <row r="224" spans="2:27" ht="15" x14ac:dyDescent="0.25">
      <c r="B224" s="8">
        <v>1</v>
      </c>
      <c r="C224" s="39" t="s">
        <v>436</v>
      </c>
      <c r="D224" s="39">
        <v>1</v>
      </c>
      <c r="E224" s="39" t="s">
        <v>739</v>
      </c>
      <c r="F224" s="39">
        <v>1</v>
      </c>
      <c r="G224" s="39"/>
      <c r="H224" s="39" t="s">
        <v>34</v>
      </c>
      <c r="I224" s="39">
        <v>12.5</v>
      </c>
      <c r="J224" s="39">
        <v>14.5</v>
      </c>
      <c r="K224" s="39">
        <v>-36.9</v>
      </c>
      <c r="L224" s="39">
        <v>10</v>
      </c>
      <c r="M224" s="39">
        <v>4.4000000000000004</v>
      </c>
      <c r="N224" s="39">
        <v>3.7</v>
      </c>
      <c r="O224" s="39">
        <v>40.1</v>
      </c>
      <c r="P224" s="39">
        <v>59.9</v>
      </c>
      <c r="Q224" s="39">
        <v>53.2</v>
      </c>
      <c r="R224" s="39">
        <v>46.8</v>
      </c>
      <c r="S224" s="39">
        <v>62.9</v>
      </c>
      <c r="T224" s="39">
        <v>37.1</v>
      </c>
      <c r="U224" s="39">
        <v>74.7</v>
      </c>
      <c r="V224" s="39">
        <v>25.3</v>
      </c>
      <c r="W224" s="31" t="s">
        <v>437</v>
      </c>
      <c r="Y224" s="31" t="s">
        <v>25</v>
      </c>
      <c r="Z224" s="31" t="s">
        <v>436</v>
      </c>
      <c r="AA224" s="31" t="b">
        <v>0</v>
      </c>
    </row>
    <row r="225" spans="2:27" ht="15" x14ac:dyDescent="0.25">
      <c r="B225" s="8">
        <v>1</v>
      </c>
      <c r="C225" s="39" t="s">
        <v>438</v>
      </c>
      <c r="D225" s="39"/>
      <c r="E225" s="39" t="s">
        <v>741</v>
      </c>
      <c r="F225" s="39">
        <v>1</v>
      </c>
      <c r="G225" s="39"/>
      <c r="H225" s="39" t="s">
        <v>34</v>
      </c>
      <c r="I225" s="39">
        <v>6.8</v>
      </c>
      <c r="J225" s="39">
        <v>9.6999999999999993</v>
      </c>
      <c r="K225" s="39">
        <v>100</v>
      </c>
      <c r="L225" s="39">
        <v>100</v>
      </c>
      <c r="M225" s="39">
        <v>0.2</v>
      </c>
      <c r="N225" s="39">
        <v>0</v>
      </c>
      <c r="O225" s="39">
        <v>28.1</v>
      </c>
      <c r="P225" s="39">
        <v>71.900000000000006</v>
      </c>
      <c r="Q225" s="39">
        <v>25.8</v>
      </c>
      <c r="R225" s="39">
        <v>74.2</v>
      </c>
      <c r="S225" s="39">
        <v>37.4</v>
      </c>
      <c r="T225" s="39">
        <v>62.6</v>
      </c>
      <c r="U225" s="39">
        <v>36.700000000000003</v>
      </c>
      <c r="V225" s="39">
        <v>63.3</v>
      </c>
      <c r="W225" s="31" t="s">
        <v>439</v>
      </c>
      <c r="Y225" s="31" t="s">
        <v>24</v>
      </c>
      <c r="Z225" s="31" t="s">
        <v>438</v>
      </c>
      <c r="AA225" s="31" t="b">
        <v>0</v>
      </c>
    </row>
    <row r="226" spans="2:27" ht="15" x14ac:dyDescent="0.25">
      <c r="B226" s="8">
        <v>1</v>
      </c>
      <c r="C226" s="39" t="s">
        <v>440</v>
      </c>
      <c r="D226" s="39">
        <v>1</v>
      </c>
      <c r="E226" s="39" t="s">
        <v>736</v>
      </c>
      <c r="F226" s="39">
        <v>1</v>
      </c>
      <c r="G226" s="39"/>
      <c r="H226" s="39" t="s">
        <v>34</v>
      </c>
      <c r="I226" s="39">
        <v>-2.4</v>
      </c>
      <c r="J226" s="39">
        <v>-8.9</v>
      </c>
      <c r="K226" s="39">
        <v>0</v>
      </c>
      <c r="L226" s="39">
        <v>0</v>
      </c>
      <c r="M226" s="39">
        <v>0</v>
      </c>
      <c r="N226" s="39">
        <v>0</v>
      </c>
      <c r="O226" s="39">
        <v>86</v>
      </c>
      <c r="P226" s="39">
        <v>14</v>
      </c>
      <c r="Q226" s="39">
        <v>49.5</v>
      </c>
      <c r="R226" s="39">
        <v>50.5</v>
      </c>
      <c r="S226" s="39">
        <v>47</v>
      </c>
      <c r="T226" s="39">
        <v>53</v>
      </c>
      <c r="U226" s="39">
        <v>60</v>
      </c>
      <c r="V226" s="39">
        <v>40</v>
      </c>
      <c r="Y226" s="31" t="s">
        <v>23</v>
      </c>
      <c r="Z226" s="31" t="s">
        <v>440</v>
      </c>
      <c r="AA226" s="31" t="b">
        <v>0</v>
      </c>
    </row>
    <row r="227" spans="2:27" ht="15" x14ac:dyDescent="0.25">
      <c r="B227" s="8">
        <v>1</v>
      </c>
      <c r="C227" s="39" t="s">
        <v>441</v>
      </c>
      <c r="D227" s="39">
        <v>1</v>
      </c>
      <c r="E227" s="39" t="s">
        <v>738</v>
      </c>
      <c r="F227" s="39">
        <v>1</v>
      </c>
      <c r="G227" s="39"/>
      <c r="H227" s="39" t="s">
        <v>442</v>
      </c>
      <c r="I227" s="39">
        <v>-0.1</v>
      </c>
      <c r="J227" s="39">
        <v>-8.3000000000000007</v>
      </c>
      <c r="K227" s="39">
        <v>0</v>
      </c>
      <c r="L227" s="39">
        <v>0</v>
      </c>
      <c r="M227" s="39">
        <v>0</v>
      </c>
      <c r="N227" s="39">
        <v>0</v>
      </c>
      <c r="O227" s="39">
        <v>37</v>
      </c>
      <c r="P227" s="39">
        <v>63</v>
      </c>
      <c r="Q227" s="39">
        <v>30</v>
      </c>
      <c r="R227" s="39">
        <v>70</v>
      </c>
      <c r="S227" s="39">
        <v>20</v>
      </c>
      <c r="T227" s="39">
        <v>80</v>
      </c>
      <c r="U227" s="39">
        <v>27</v>
      </c>
      <c r="V227" s="39">
        <v>73</v>
      </c>
      <c r="W227" s="31" t="s">
        <v>443</v>
      </c>
      <c r="Y227" s="31" t="s">
        <v>25</v>
      </c>
      <c r="Z227" s="31" t="s">
        <v>441</v>
      </c>
      <c r="AA227" s="31" t="b">
        <v>0</v>
      </c>
    </row>
    <row r="228" spans="2:27" ht="15" x14ac:dyDescent="0.25">
      <c r="B228" s="8">
        <v>1</v>
      </c>
      <c r="C228" s="39" t="s">
        <v>444</v>
      </c>
      <c r="D228" s="39">
        <v>1</v>
      </c>
      <c r="E228" s="39" t="s">
        <v>736</v>
      </c>
      <c r="F228" s="39">
        <v>1</v>
      </c>
      <c r="G228" s="39"/>
      <c r="H228" s="39" t="s">
        <v>34</v>
      </c>
      <c r="I228" s="39">
        <v>25</v>
      </c>
      <c r="J228" s="39">
        <v>34</v>
      </c>
      <c r="K228" s="39">
        <v>-10.3</v>
      </c>
      <c r="L228" s="39">
        <v>0</v>
      </c>
      <c r="M228" s="39">
        <v>1.8</v>
      </c>
      <c r="N228" s="39">
        <v>5.2</v>
      </c>
      <c r="O228" s="39">
        <v>22.8</v>
      </c>
      <c r="P228" s="39">
        <v>77.2</v>
      </c>
      <c r="Q228" s="39">
        <v>16.2</v>
      </c>
      <c r="R228" s="39">
        <v>83.8</v>
      </c>
      <c r="S228" s="39">
        <v>41.8</v>
      </c>
      <c r="T228" s="39">
        <v>58.2</v>
      </c>
      <c r="U228" s="39">
        <v>58.2</v>
      </c>
      <c r="V228" s="39">
        <v>41.8</v>
      </c>
      <c r="W228" s="31" t="s">
        <v>445</v>
      </c>
      <c r="Y228" s="31" t="s">
        <v>23</v>
      </c>
      <c r="Z228" s="31" t="s">
        <v>444</v>
      </c>
      <c r="AA228" s="31" t="b">
        <v>0</v>
      </c>
    </row>
    <row r="229" spans="2:27" ht="15" x14ac:dyDescent="0.25">
      <c r="B229" s="8">
        <v>1</v>
      </c>
      <c r="C229" s="39" t="s">
        <v>446</v>
      </c>
      <c r="D229" s="39">
        <v>1</v>
      </c>
      <c r="E229" s="39" t="s">
        <v>736</v>
      </c>
      <c r="F229" s="39">
        <v>1</v>
      </c>
      <c r="G229" s="39"/>
      <c r="H229" s="39" t="s">
        <v>34</v>
      </c>
      <c r="I229" s="39">
        <v>13.8</v>
      </c>
      <c r="J229" s="39">
        <v>4.3</v>
      </c>
      <c r="K229" s="39">
        <v>0</v>
      </c>
      <c r="L229" s="39">
        <v>0</v>
      </c>
      <c r="M229" s="39">
        <v>0</v>
      </c>
      <c r="N229" s="39">
        <v>0</v>
      </c>
      <c r="O229" s="39">
        <v>43</v>
      </c>
      <c r="P229" s="39">
        <v>57</v>
      </c>
      <c r="Q229" s="39">
        <v>45</v>
      </c>
      <c r="R229" s="39">
        <v>55</v>
      </c>
      <c r="S229" s="39">
        <v>31</v>
      </c>
      <c r="T229" s="39">
        <v>69</v>
      </c>
      <c r="U229" s="39">
        <v>60</v>
      </c>
      <c r="V229" s="39">
        <v>40</v>
      </c>
      <c r="Y229" s="31" t="s">
        <v>23</v>
      </c>
      <c r="Z229" s="31" t="s">
        <v>446</v>
      </c>
      <c r="AA229" s="31" t="b">
        <v>0</v>
      </c>
    </row>
    <row r="230" spans="2:27" ht="15" x14ac:dyDescent="0.25">
      <c r="B230" s="8">
        <v>1</v>
      </c>
      <c r="C230" s="39" t="s">
        <v>447</v>
      </c>
      <c r="D230" s="39">
        <v>1</v>
      </c>
      <c r="E230" s="39" t="s">
        <v>738</v>
      </c>
      <c r="F230" s="39">
        <v>1</v>
      </c>
      <c r="G230" s="39"/>
      <c r="H230" s="39" t="s">
        <v>34</v>
      </c>
      <c r="I230" s="39">
        <v>6.7</v>
      </c>
      <c r="J230" s="39">
        <v>0.1</v>
      </c>
      <c r="K230" s="39">
        <v>91.9</v>
      </c>
      <c r="L230" s="39">
        <v>0</v>
      </c>
      <c r="M230" s="39">
        <v>2.8</v>
      </c>
      <c r="N230" s="39">
        <v>1.3</v>
      </c>
      <c r="O230" s="39">
        <v>22</v>
      </c>
      <c r="P230" s="39">
        <v>78</v>
      </c>
      <c r="Q230" s="39">
        <v>33</v>
      </c>
      <c r="R230" s="39">
        <v>67</v>
      </c>
      <c r="S230" s="39">
        <v>24</v>
      </c>
      <c r="T230" s="39">
        <v>76</v>
      </c>
      <c r="U230" s="39">
        <v>32</v>
      </c>
      <c r="V230" s="39">
        <v>68</v>
      </c>
      <c r="W230" s="31" t="s">
        <v>448</v>
      </c>
      <c r="Y230" s="31" t="s">
        <v>25</v>
      </c>
      <c r="Z230" s="31" t="s">
        <v>447</v>
      </c>
      <c r="AA230" s="31" t="b">
        <v>0</v>
      </c>
    </row>
    <row r="231" spans="2:27" ht="15" x14ac:dyDescent="0.25">
      <c r="B231" s="8">
        <v>1</v>
      </c>
      <c r="C231" s="39" t="s">
        <v>449</v>
      </c>
      <c r="D231" s="39">
        <v>1</v>
      </c>
      <c r="E231" s="39" t="s">
        <v>736</v>
      </c>
      <c r="F231" s="39">
        <v>1</v>
      </c>
      <c r="G231" s="39"/>
      <c r="H231" s="39" t="s">
        <v>34</v>
      </c>
      <c r="I231" s="39">
        <v>14.6</v>
      </c>
      <c r="J231" s="39">
        <v>27.5</v>
      </c>
      <c r="K231" s="39">
        <v>0</v>
      </c>
      <c r="L231" s="39">
        <v>0</v>
      </c>
      <c r="M231" s="39">
        <v>0</v>
      </c>
      <c r="N231" s="39">
        <v>0</v>
      </c>
      <c r="O231" s="39">
        <v>35</v>
      </c>
      <c r="P231" s="39">
        <v>65</v>
      </c>
      <c r="Q231" s="39">
        <v>31</v>
      </c>
      <c r="R231" s="39">
        <v>69</v>
      </c>
      <c r="S231" s="39">
        <v>35</v>
      </c>
      <c r="T231" s="39">
        <v>65</v>
      </c>
      <c r="U231" s="39">
        <v>55</v>
      </c>
      <c r="V231" s="39">
        <v>45</v>
      </c>
      <c r="W231" s="31" t="s">
        <v>450</v>
      </c>
      <c r="Y231" s="31" t="s">
        <v>23</v>
      </c>
      <c r="Z231" s="31" t="s">
        <v>449</v>
      </c>
      <c r="AA231" s="31" t="b">
        <v>0</v>
      </c>
    </row>
    <row r="232" spans="2:27" ht="15" x14ac:dyDescent="0.25">
      <c r="B232" s="8">
        <v>1</v>
      </c>
      <c r="C232" s="39" t="s">
        <v>451</v>
      </c>
      <c r="D232" s="39">
        <v>1</v>
      </c>
      <c r="E232" s="39" t="s">
        <v>738</v>
      </c>
      <c r="F232" s="39">
        <v>1</v>
      </c>
      <c r="G232" s="39"/>
      <c r="H232" s="39" t="s">
        <v>34</v>
      </c>
      <c r="I232" s="39">
        <v>13.7</v>
      </c>
      <c r="J232" s="39">
        <v>12.6</v>
      </c>
      <c r="K232" s="39">
        <v>0</v>
      </c>
      <c r="L232" s="39">
        <v>0</v>
      </c>
      <c r="M232" s="39">
        <v>0</v>
      </c>
      <c r="N232" s="39">
        <v>0</v>
      </c>
      <c r="O232" s="39">
        <v>23.7</v>
      </c>
      <c r="P232" s="39">
        <v>76.3</v>
      </c>
      <c r="Q232" s="39">
        <v>18.7</v>
      </c>
      <c r="R232" s="39">
        <v>81.3</v>
      </c>
      <c r="S232" s="39">
        <v>23.7</v>
      </c>
      <c r="T232" s="39">
        <v>76.3</v>
      </c>
      <c r="U232" s="39">
        <v>40.200000000000003</v>
      </c>
      <c r="V232" s="39">
        <v>59.8</v>
      </c>
      <c r="W232" s="31" t="s">
        <v>452</v>
      </c>
      <c r="Y232" s="31" t="s">
        <v>25</v>
      </c>
      <c r="Z232" s="31" t="s">
        <v>451</v>
      </c>
      <c r="AA232" s="31" t="b">
        <v>0</v>
      </c>
    </row>
    <row r="233" spans="2:27" ht="15" x14ac:dyDescent="0.25">
      <c r="B233" s="8">
        <v>0</v>
      </c>
      <c r="C233" s="39" t="s">
        <v>453</v>
      </c>
      <c r="D233" s="39">
        <v>1</v>
      </c>
      <c r="E233" s="39" t="s">
        <v>737</v>
      </c>
      <c r="F233" s="39">
        <v>1</v>
      </c>
      <c r="G233" s="39"/>
      <c r="H233" s="39" t="s">
        <v>34</v>
      </c>
      <c r="I233" s="39">
        <v>2.6</v>
      </c>
      <c r="J233" s="39">
        <v>0.6</v>
      </c>
      <c r="K233" s="39">
        <v>0</v>
      </c>
      <c r="L233" s="39">
        <v>0</v>
      </c>
      <c r="M233" s="39">
        <v>0</v>
      </c>
      <c r="N233" s="39">
        <v>0</v>
      </c>
      <c r="O233" s="39">
        <v>23</v>
      </c>
      <c r="P233" s="39">
        <v>77</v>
      </c>
      <c r="Q233" s="39">
        <v>38</v>
      </c>
      <c r="R233" s="39">
        <v>62</v>
      </c>
      <c r="S233" s="39">
        <v>34</v>
      </c>
      <c r="T233" s="39">
        <v>66</v>
      </c>
      <c r="U233" s="39">
        <v>33</v>
      </c>
      <c r="V233" s="39">
        <v>67</v>
      </c>
      <c r="W233" s="31" t="s">
        <v>454</v>
      </c>
      <c r="Y233" s="31" t="s">
        <v>25</v>
      </c>
      <c r="Z233" s="31" t="s">
        <v>453</v>
      </c>
      <c r="AA233" s="31" t="b">
        <v>1</v>
      </c>
    </row>
    <row r="234" spans="2:27" ht="15" x14ac:dyDescent="0.25">
      <c r="B234" s="8">
        <v>1</v>
      </c>
      <c r="C234" s="39" t="s">
        <v>455</v>
      </c>
      <c r="D234" s="39">
        <v>1</v>
      </c>
      <c r="E234" s="39" t="s">
        <v>740</v>
      </c>
      <c r="F234" s="39">
        <v>1</v>
      </c>
      <c r="G234" s="39"/>
      <c r="H234" s="39">
        <v>1</v>
      </c>
      <c r="I234" s="39">
        <v>6.5</v>
      </c>
      <c r="J234" s="39">
        <v>9.9</v>
      </c>
      <c r="K234" s="39">
        <v>0</v>
      </c>
      <c r="L234" s="39">
        <v>0</v>
      </c>
      <c r="M234" s="39">
        <v>0</v>
      </c>
      <c r="N234" s="39">
        <v>0</v>
      </c>
      <c r="O234" s="39">
        <v>69</v>
      </c>
      <c r="P234" s="39">
        <v>31</v>
      </c>
      <c r="Q234" s="39">
        <v>83</v>
      </c>
      <c r="R234" s="39">
        <v>17</v>
      </c>
      <c r="S234" s="39">
        <v>93</v>
      </c>
      <c r="T234" s="39">
        <v>7</v>
      </c>
      <c r="U234" s="39">
        <v>81</v>
      </c>
      <c r="V234" s="39">
        <v>19</v>
      </c>
      <c r="Y234" s="31" t="s">
        <v>22</v>
      </c>
      <c r="Z234" s="31" t="s">
        <v>455</v>
      </c>
      <c r="AA234" s="31" t="b">
        <v>0</v>
      </c>
    </row>
    <row r="235" spans="2:27" ht="15" x14ac:dyDescent="0.25">
      <c r="B235" s="8">
        <v>1</v>
      </c>
      <c r="C235" s="39" t="s">
        <v>456</v>
      </c>
      <c r="D235" s="39">
        <v>1</v>
      </c>
      <c r="E235" s="39" t="s">
        <v>739</v>
      </c>
      <c r="F235" s="39">
        <v>1</v>
      </c>
      <c r="G235" s="39"/>
      <c r="H235" s="39" t="s">
        <v>43</v>
      </c>
      <c r="I235" s="39">
        <v>14.7</v>
      </c>
      <c r="J235" s="39">
        <v>17.3</v>
      </c>
      <c r="K235" s="39">
        <v>23.4</v>
      </c>
      <c r="L235" s="39">
        <v>0</v>
      </c>
      <c r="M235" s="39">
        <v>0.4</v>
      </c>
      <c r="N235" s="39">
        <v>1</v>
      </c>
      <c r="O235" s="39">
        <v>37.200000000000003</v>
      </c>
      <c r="P235" s="39">
        <v>62.8</v>
      </c>
      <c r="Q235" s="39">
        <v>45.3</v>
      </c>
      <c r="R235" s="39">
        <v>54.7</v>
      </c>
      <c r="S235" s="39">
        <v>61.1</v>
      </c>
      <c r="T235" s="39">
        <v>38.9</v>
      </c>
      <c r="U235" s="39">
        <v>75.3</v>
      </c>
      <c r="V235" s="39">
        <v>24.7</v>
      </c>
      <c r="W235" s="31" t="s">
        <v>457</v>
      </c>
      <c r="Y235" s="31" t="s">
        <v>25</v>
      </c>
      <c r="Z235" s="31" t="s">
        <v>456</v>
      </c>
      <c r="AA235" s="31" t="b">
        <v>0</v>
      </c>
    </row>
    <row r="236" spans="2:27" ht="15" x14ac:dyDescent="0.25">
      <c r="B236" s="8">
        <v>1</v>
      </c>
      <c r="C236" s="39" t="s">
        <v>458</v>
      </c>
      <c r="D236" s="39">
        <v>1</v>
      </c>
      <c r="E236" s="39" t="s">
        <v>736</v>
      </c>
      <c r="F236" s="39">
        <v>1</v>
      </c>
      <c r="G236" s="39"/>
      <c r="H236" s="39">
        <v>1</v>
      </c>
      <c r="I236" s="39">
        <v>1.2</v>
      </c>
      <c r="J236" s="39">
        <v>4.5</v>
      </c>
      <c r="K236" s="39">
        <v>0</v>
      </c>
      <c r="L236" s="39">
        <v>0</v>
      </c>
      <c r="M236" s="39">
        <v>0</v>
      </c>
      <c r="N236" s="39">
        <v>0</v>
      </c>
      <c r="O236" s="39">
        <v>39</v>
      </c>
      <c r="P236" s="39">
        <v>61</v>
      </c>
      <c r="Q236" s="39">
        <v>45</v>
      </c>
      <c r="R236" s="39">
        <v>55</v>
      </c>
      <c r="S236" s="39">
        <v>51</v>
      </c>
      <c r="T236" s="39">
        <v>49</v>
      </c>
      <c r="U236" s="39">
        <v>37</v>
      </c>
      <c r="V236" s="39">
        <v>63</v>
      </c>
      <c r="W236" s="31" t="s">
        <v>459</v>
      </c>
      <c r="Y236" s="31" t="s">
        <v>23</v>
      </c>
      <c r="Z236" s="31" t="s">
        <v>458</v>
      </c>
      <c r="AA236" s="31" t="b">
        <v>0</v>
      </c>
    </row>
    <row r="237" spans="2:27" ht="15" x14ac:dyDescent="0.25">
      <c r="B237" s="8">
        <v>1</v>
      </c>
      <c r="C237" s="39" t="s">
        <v>460</v>
      </c>
      <c r="D237" s="39">
        <v>1</v>
      </c>
      <c r="E237" s="39" t="s">
        <v>736</v>
      </c>
      <c r="F237" s="39">
        <v>1</v>
      </c>
      <c r="G237" s="39"/>
      <c r="H237" s="39">
        <v>1</v>
      </c>
      <c r="I237" s="39">
        <v>5.3</v>
      </c>
      <c r="J237" s="39">
        <v>11</v>
      </c>
      <c r="K237" s="39">
        <v>0</v>
      </c>
      <c r="L237" s="39">
        <v>0</v>
      </c>
      <c r="M237" s="39">
        <v>0</v>
      </c>
      <c r="N237" s="39">
        <v>0</v>
      </c>
      <c r="O237" s="39">
        <v>34.1</v>
      </c>
      <c r="P237" s="39">
        <v>65.900000000000006</v>
      </c>
      <c r="Q237" s="39">
        <v>48.5</v>
      </c>
      <c r="R237" s="39">
        <v>51.5</v>
      </c>
      <c r="S237" s="39">
        <v>51.5</v>
      </c>
      <c r="T237" s="39">
        <v>48.5</v>
      </c>
      <c r="U237" s="39">
        <v>43.1</v>
      </c>
      <c r="V237" s="39">
        <v>56.9</v>
      </c>
      <c r="W237" s="31" t="s">
        <v>461</v>
      </c>
      <c r="Y237" s="31" t="s">
        <v>22</v>
      </c>
      <c r="Z237" s="31" t="s">
        <v>460</v>
      </c>
      <c r="AA237" s="31" t="b">
        <v>0</v>
      </c>
    </row>
    <row r="238" spans="2:27" ht="15" x14ac:dyDescent="0.25">
      <c r="B238" s="8">
        <v>1</v>
      </c>
      <c r="C238" s="39" t="s">
        <v>462</v>
      </c>
      <c r="D238" s="39">
        <v>1</v>
      </c>
      <c r="E238" s="39" t="s">
        <v>741</v>
      </c>
      <c r="F238" s="39">
        <v>1</v>
      </c>
      <c r="G238" s="39"/>
      <c r="H238" s="39" t="s">
        <v>34</v>
      </c>
      <c r="I238" s="39">
        <v>12.1</v>
      </c>
      <c r="J238" s="39">
        <v>11.8</v>
      </c>
      <c r="K238" s="39">
        <v>0</v>
      </c>
      <c r="L238" s="39">
        <v>0</v>
      </c>
      <c r="M238" s="39">
        <v>0</v>
      </c>
      <c r="N238" s="39">
        <v>0</v>
      </c>
      <c r="O238" s="39">
        <v>21.4</v>
      </c>
      <c r="P238" s="39">
        <v>78.599999999999994</v>
      </c>
      <c r="Q238" s="39">
        <v>22.4</v>
      </c>
      <c r="R238" s="39">
        <v>77.599999999999994</v>
      </c>
      <c r="S238" s="39">
        <v>21.5</v>
      </c>
      <c r="T238" s="39">
        <v>78.5</v>
      </c>
      <c r="U238" s="39">
        <v>35</v>
      </c>
      <c r="V238" s="39">
        <v>65</v>
      </c>
      <c r="W238" s="31" t="s">
        <v>463</v>
      </c>
      <c r="Y238" s="31" t="s">
        <v>24</v>
      </c>
      <c r="Z238" s="31" t="s">
        <v>462</v>
      </c>
      <c r="AA238" s="31" t="b">
        <v>0</v>
      </c>
    </row>
    <row r="239" spans="2:27" ht="15" x14ac:dyDescent="0.25">
      <c r="B239" s="8">
        <v>1</v>
      </c>
      <c r="C239" s="39" t="s">
        <v>464</v>
      </c>
      <c r="D239" s="39">
        <v>1</v>
      </c>
      <c r="E239" s="39" t="s">
        <v>740</v>
      </c>
      <c r="F239" s="39">
        <v>1</v>
      </c>
      <c r="G239" s="39"/>
      <c r="H239" s="39" t="s">
        <v>46</v>
      </c>
      <c r="I239" s="39">
        <v>14</v>
      </c>
      <c r="J239" s="39">
        <v>4</v>
      </c>
      <c r="K239" s="39">
        <v>0</v>
      </c>
      <c r="L239" s="39">
        <v>0</v>
      </c>
      <c r="M239" s="39">
        <v>0</v>
      </c>
      <c r="N239" s="39">
        <v>0</v>
      </c>
      <c r="O239" s="39">
        <v>96.4</v>
      </c>
      <c r="P239" s="39">
        <v>3.6</v>
      </c>
      <c r="Q239" s="39">
        <v>87.2</v>
      </c>
      <c r="R239" s="39">
        <v>12.8</v>
      </c>
      <c r="S239" s="39">
        <v>79.099999999999994</v>
      </c>
      <c r="T239" s="39">
        <v>20.9</v>
      </c>
      <c r="U239" s="39">
        <v>89.8</v>
      </c>
      <c r="V239" s="39">
        <v>10.199999999999999</v>
      </c>
      <c r="W239" s="31" t="s">
        <v>465</v>
      </c>
      <c r="Y239" s="31" t="s">
        <v>22</v>
      </c>
      <c r="Z239" s="31" t="s">
        <v>464</v>
      </c>
      <c r="AA239" s="31" t="b">
        <v>0</v>
      </c>
    </row>
    <row r="240" spans="2:27" ht="15" x14ac:dyDescent="0.25">
      <c r="B240" s="8">
        <v>1</v>
      </c>
      <c r="C240" s="39" t="s">
        <v>466</v>
      </c>
      <c r="D240" s="39">
        <v>1</v>
      </c>
      <c r="E240" s="39" t="s">
        <v>739</v>
      </c>
      <c r="F240" s="39">
        <v>1</v>
      </c>
      <c r="G240" s="39"/>
      <c r="H240" s="39" t="s">
        <v>43</v>
      </c>
      <c r="I240" s="39">
        <v>14.2</v>
      </c>
      <c r="J240" s="39">
        <v>20.8</v>
      </c>
      <c r="K240" s="39">
        <v>26</v>
      </c>
      <c r="L240" s="39">
        <v>9</v>
      </c>
      <c r="M240" s="39">
        <v>5.4</v>
      </c>
      <c r="N240" s="39">
        <v>2.6</v>
      </c>
      <c r="O240" s="39">
        <v>34.700000000000003</v>
      </c>
      <c r="P240" s="39">
        <v>65.3</v>
      </c>
      <c r="Q240" s="39">
        <v>49.9</v>
      </c>
      <c r="R240" s="39">
        <v>50.1</v>
      </c>
      <c r="S240" s="39">
        <v>61.4</v>
      </c>
      <c r="T240" s="39">
        <v>38.6</v>
      </c>
      <c r="U240" s="39">
        <v>73.7</v>
      </c>
      <c r="V240" s="39">
        <v>26.3</v>
      </c>
      <c r="W240" s="31" t="s">
        <v>467</v>
      </c>
      <c r="Y240" s="31" t="s">
        <v>25</v>
      </c>
      <c r="Z240" s="31" t="s">
        <v>466</v>
      </c>
      <c r="AA240" s="31" t="b">
        <v>0</v>
      </c>
    </row>
    <row r="241" spans="2:27" ht="15" x14ac:dyDescent="0.25">
      <c r="B241" s="8">
        <v>1</v>
      </c>
      <c r="C241" s="39" t="s">
        <v>468</v>
      </c>
      <c r="D241" s="39">
        <v>1</v>
      </c>
      <c r="E241" s="39" t="s">
        <v>736</v>
      </c>
      <c r="F241" s="39">
        <v>1</v>
      </c>
      <c r="G241" s="39"/>
      <c r="H241" s="39" t="s">
        <v>34</v>
      </c>
      <c r="I241" s="39">
        <v>13.2</v>
      </c>
      <c r="J241" s="39">
        <v>15</v>
      </c>
      <c r="K241" s="39">
        <v>0</v>
      </c>
      <c r="L241" s="39">
        <v>0</v>
      </c>
      <c r="M241" s="39">
        <v>0</v>
      </c>
      <c r="N241" s="39">
        <v>0</v>
      </c>
      <c r="O241" s="39">
        <v>26.7</v>
      </c>
      <c r="P241" s="39">
        <v>73.3</v>
      </c>
      <c r="Q241" s="39">
        <v>18.399999999999999</v>
      </c>
      <c r="R241" s="39">
        <v>81.599999999999994</v>
      </c>
      <c r="S241" s="39">
        <v>38.700000000000003</v>
      </c>
      <c r="T241" s="39">
        <v>61.3</v>
      </c>
      <c r="U241" s="39">
        <v>41.3</v>
      </c>
      <c r="V241" s="39">
        <v>58.7</v>
      </c>
      <c r="W241" s="31" t="s">
        <v>469</v>
      </c>
      <c r="Y241" s="31" t="s">
        <v>23</v>
      </c>
      <c r="Z241" s="31" t="s">
        <v>468</v>
      </c>
      <c r="AA241" s="31" t="b">
        <v>0</v>
      </c>
    </row>
    <row r="242" spans="2:27" ht="15" x14ac:dyDescent="0.25">
      <c r="B242" s="8">
        <v>1</v>
      </c>
      <c r="C242" s="39" t="s">
        <v>471</v>
      </c>
      <c r="D242" s="39">
        <v>1</v>
      </c>
      <c r="E242" s="39" t="s">
        <v>739</v>
      </c>
      <c r="F242" s="39">
        <v>1</v>
      </c>
      <c r="G242" s="39"/>
      <c r="H242" s="39" t="s">
        <v>43</v>
      </c>
      <c r="I242" s="39">
        <v>13.7</v>
      </c>
      <c r="J242" s="39">
        <v>19.5</v>
      </c>
      <c r="K242" s="39">
        <v>-30.2</v>
      </c>
      <c r="L242" s="39">
        <v>-5.3</v>
      </c>
      <c r="M242" s="39">
        <v>2.4</v>
      </c>
      <c r="N242" s="39">
        <v>2.2000000000000002</v>
      </c>
      <c r="O242" s="39">
        <v>36.799999999999997</v>
      </c>
      <c r="P242" s="39">
        <v>63.2</v>
      </c>
      <c r="Q242" s="39">
        <v>46.9</v>
      </c>
      <c r="R242" s="39">
        <v>53.1</v>
      </c>
      <c r="S242" s="39">
        <v>61.5</v>
      </c>
      <c r="T242" s="39">
        <v>38.5</v>
      </c>
      <c r="U242" s="39">
        <v>70.3</v>
      </c>
      <c r="V242" s="39">
        <v>29.7</v>
      </c>
      <c r="Y242" s="31" t="s">
        <v>25</v>
      </c>
      <c r="Z242" s="31" t="s">
        <v>471</v>
      </c>
      <c r="AA242" s="31" t="b">
        <v>0</v>
      </c>
    </row>
    <row r="243" spans="2:27" ht="15" x14ac:dyDescent="0.25">
      <c r="B243" s="8">
        <v>1</v>
      </c>
      <c r="C243" s="39" t="s">
        <v>472</v>
      </c>
      <c r="D243" s="39">
        <v>1</v>
      </c>
      <c r="E243" s="39" t="s">
        <v>736</v>
      </c>
      <c r="F243" s="39">
        <v>1</v>
      </c>
      <c r="G243" s="39"/>
      <c r="H243" s="39" t="s">
        <v>34</v>
      </c>
      <c r="I243" s="39">
        <v>9.6999999999999993</v>
      </c>
      <c r="J243" s="39">
        <v>8.8000000000000007</v>
      </c>
      <c r="K243" s="39">
        <v>0</v>
      </c>
      <c r="L243" s="39">
        <v>0</v>
      </c>
      <c r="M243" s="39">
        <v>0</v>
      </c>
      <c r="N243" s="39">
        <v>0</v>
      </c>
      <c r="O243" s="39">
        <v>49</v>
      </c>
      <c r="P243" s="39">
        <v>51</v>
      </c>
      <c r="Q243" s="39">
        <v>56</v>
      </c>
      <c r="R243" s="39">
        <v>44</v>
      </c>
      <c r="S243" s="39">
        <v>57</v>
      </c>
      <c r="T243" s="39">
        <v>43</v>
      </c>
      <c r="U243" s="39">
        <v>100</v>
      </c>
      <c r="V243" s="39">
        <v>0</v>
      </c>
      <c r="Y243" s="31" t="s">
        <v>23</v>
      </c>
      <c r="Z243" s="31" t="s">
        <v>472</v>
      </c>
      <c r="AA243" s="31" t="b">
        <v>0</v>
      </c>
    </row>
    <row r="244" spans="2:27" ht="15" x14ac:dyDescent="0.25">
      <c r="B244" s="8">
        <v>1</v>
      </c>
      <c r="C244" s="39" t="s">
        <v>473</v>
      </c>
      <c r="D244" s="39">
        <v>1</v>
      </c>
      <c r="E244" s="39" t="s">
        <v>738</v>
      </c>
      <c r="F244" s="39">
        <v>1</v>
      </c>
      <c r="G244" s="39"/>
      <c r="H244" s="39" t="s">
        <v>34</v>
      </c>
      <c r="I244" s="39">
        <v>2.2000000000000002</v>
      </c>
      <c r="J244" s="39">
        <v>0.5</v>
      </c>
      <c r="K244" s="39">
        <v>0</v>
      </c>
      <c r="L244" s="39">
        <v>0</v>
      </c>
      <c r="M244" s="39">
        <v>0</v>
      </c>
      <c r="N244" s="39">
        <v>0</v>
      </c>
      <c r="O244" s="39">
        <v>44.4</v>
      </c>
      <c r="P244" s="39">
        <v>55.6</v>
      </c>
      <c r="Q244" s="39">
        <v>35.799999999999997</v>
      </c>
      <c r="R244" s="39">
        <v>64.2</v>
      </c>
      <c r="S244" s="39">
        <v>53.7</v>
      </c>
      <c r="T244" s="39">
        <v>46.3</v>
      </c>
      <c r="U244" s="39">
        <v>44.1</v>
      </c>
      <c r="V244" s="39">
        <v>55.9</v>
      </c>
      <c r="W244" s="31" t="s">
        <v>474</v>
      </c>
      <c r="Y244" s="31" t="s">
        <v>25</v>
      </c>
      <c r="Z244" s="31" t="s">
        <v>473</v>
      </c>
      <c r="AA244" s="31" t="b">
        <v>0</v>
      </c>
    </row>
    <row r="245" spans="2:27" ht="15" x14ac:dyDescent="0.25">
      <c r="B245" s="8">
        <v>1</v>
      </c>
      <c r="C245" s="39" t="s">
        <v>475</v>
      </c>
      <c r="D245" s="39">
        <v>1</v>
      </c>
      <c r="E245" s="39" t="s">
        <v>739</v>
      </c>
      <c r="F245" s="39">
        <v>1</v>
      </c>
      <c r="G245" s="39"/>
      <c r="H245" s="39" t="s">
        <v>43</v>
      </c>
      <c r="I245" s="39">
        <v>12.3</v>
      </c>
      <c r="J245" s="39">
        <v>15</v>
      </c>
      <c r="K245" s="39">
        <v>-112</v>
      </c>
      <c r="L245" s="39">
        <v>0</v>
      </c>
      <c r="M245" s="39">
        <v>0.5</v>
      </c>
      <c r="N245" s="39">
        <v>0.4</v>
      </c>
      <c r="O245" s="39">
        <v>42.6</v>
      </c>
      <c r="P245" s="39">
        <v>57.4</v>
      </c>
      <c r="Q245" s="39">
        <v>53.1</v>
      </c>
      <c r="R245" s="39">
        <v>46.9</v>
      </c>
      <c r="S245" s="39">
        <v>71</v>
      </c>
      <c r="T245" s="39">
        <v>29</v>
      </c>
      <c r="U245" s="39">
        <v>71.400000000000006</v>
      </c>
      <c r="V245" s="39">
        <v>28.6</v>
      </c>
      <c r="W245" s="31" t="s">
        <v>476</v>
      </c>
      <c r="Y245" s="31" t="s">
        <v>24</v>
      </c>
      <c r="Z245" s="31" t="s">
        <v>475</v>
      </c>
      <c r="AA245" s="31" t="b">
        <v>0</v>
      </c>
    </row>
    <row r="246" spans="2:27" ht="15" x14ac:dyDescent="0.25">
      <c r="B246" s="8">
        <v>0</v>
      </c>
      <c r="C246" s="39" t="s">
        <v>477</v>
      </c>
      <c r="D246" s="39">
        <v>1</v>
      </c>
      <c r="E246" s="39" t="s">
        <v>736</v>
      </c>
      <c r="F246" s="39">
        <v>1</v>
      </c>
      <c r="G246" s="39"/>
      <c r="H246" s="39" t="s">
        <v>34</v>
      </c>
      <c r="I246" s="39">
        <v>4.2</v>
      </c>
      <c r="J246" s="39">
        <v>0</v>
      </c>
      <c r="K246" s="39">
        <v>100</v>
      </c>
      <c r="L246" s="39">
        <v>100</v>
      </c>
      <c r="M246" s="39">
        <v>0.4</v>
      </c>
      <c r="N246" s="39">
        <v>0</v>
      </c>
      <c r="O246" s="39">
        <v>38.6</v>
      </c>
      <c r="P246" s="39">
        <v>61.4</v>
      </c>
      <c r="Q246" s="39">
        <v>50.7</v>
      </c>
      <c r="R246" s="39">
        <v>49.3</v>
      </c>
      <c r="S246" s="39">
        <v>43.4</v>
      </c>
      <c r="T246" s="39">
        <v>56.6</v>
      </c>
      <c r="U246" s="39">
        <v>48.3</v>
      </c>
      <c r="V246" s="39">
        <v>51.7</v>
      </c>
      <c r="W246" s="31" t="s">
        <v>478</v>
      </c>
      <c r="Y246" s="31" t="s">
        <v>22</v>
      </c>
      <c r="Z246" s="31" t="s">
        <v>477</v>
      </c>
      <c r="AA246" s="31" t="b">
        <v>0</v>
      </c>
    </row>
    <row r="247" spans="2:27" ht="15" x14ac:dyDescent="0.25">
      <c r="B247" s="8">
        <v>1</v>
      </c>
      <c r="C247" s="39" t="s">
        <v>479</v>
      </c>
      <c r="D247" s="39">
        <v>1</v>
      </c>
      <c r="E247" s="39" t="s">
        <v>736</v>
      </c>
      <c r="F247" s="39">
        <v>1</v>
      </c>
      <c r="G247" s="39"/>
      <c r="H247" s="39">
        <v>1</v>
      </c>
      <c r="I247" s="39">
        <v>4.2</v>
      </c>
      <c r="J247" s="39">
        <v>2.6</v>
      </c>
      <c r="K247" s="39">
        <v>-110.9</v>
      </c>
      <c r="L247" s="39">
        <v>-224</v>
      </c>
      <c r="M247" s="39">
        <v>0.5</v>
      </c>
      <c r="N247" s="39">
        <v>0.4</v>
      </c>
      <c r="O247" s="39">
        <v>35.9</v>
      </c>
      <c r="P247" s="39">
        <v>64.099999999999994</v>
      </c>
      <c r="Q247" s="39">
        <v>40.200000000000003</v>
      </c>
      <c r="R247" s="39">
        <v>59.8</v>
      </c>
      <c r="S247" s="39">
        <v>39.299999999999997</v>
      </c>
      <c r="T247" s="39">
        <v>60.7</v>
      </c>
      <c r="U247" s="39">
        <v>41.9</v>
      </c>
      <c r="V247" s="39">
        <v>58.1</v>
      </c>
      <c r="Y247" s="31" t="s">
        <v>24</v>
      </c>
      <c r="Z247" s="31" t="s">
        <v>479</v>
      </c>
      <c r="AA247" s="31" t="b">
        <v>0</v>
      </c>
    </row>
    <row r="248" spans="2:27" ht="15" x14ac:dyDescent="0.25">
      <c r="B248" s="8">
        <v>1</v>
      </c>
      <c r="C248" s="39" t="s">
        <v>480</v>
      </c>
      <c r="D248" s="39">
        <v>1</v>
      </c>
      <c r="E248" s="39" t="s">
        <v>741</v>
      </c>
      <c r="F248" s="39">
        <v>1</v>
      </c>
      <c r="G248" s="39"/>
      <c r="H248" s="39" t="s">
        <v>34</v>
      </c>
      <c r="I248" s="39">
        <v>12.3</v>
      </c>
      <c r="J248" s="39">
        <v>25.4</v>
      </c>
      <c r="K248" s="39">
        <v>0</v>
      </c>
      <c r="L248" s="39">
        <v>0</v>
      </c>
      <c r="M248" s="39">
        <v>0</v>
      </c>
      <c r="N248" s="39">
        <v>0</v>
      </c>
      <c r="O248" s="39">
        <v>14.9</v>
      </c>
      <c r="P248" s="39">
        <v>85.1</v>
      </c>
      <c r="Q248" s="39">
        <v>21.4</v>
      </c>
      <c r="R248" s="39">
        <v>78.599999999999994</v>
      </c>
      <c r="S248" s="39">
        <v>22.9</v>
      </c>
      <c r="T248" s="39">
        <v>77.099999999999994</v>
      </c>
      <c r="U248" s="39">
        <v>30.4</v>
      </c>
      <c r="V248" s="39">
        <v>69.599999999999994</v>
      </c>
      <c r="W248" s="31" t="s">
        <v>481</v>
      </c>
      <c r="Y248" s="31" t="s">
        <v>24</v>
      </c>
      <c r="Z248" s="31" t="s">
        <v>480</v>
      </c>
      <c r="AA248" s="31" t="b">
        <v>0</v>
      </c>
    </row>
    <row r="249" spans="2:27" ht="15" x14ac:dyDescent="0.25">
      <c r="B249" s="8">
        <v>1</v>
      </c>
      <c r="C249" s="39" t="s">
        <v>482</v>
      </c>
      <c r="D249" s="39">
        <v>1</v>
      </c>
      <c r="E249" s="39" t="s">
        <v>740</v>
      </c>
      <c r="F249" s="39">
        <v>1</v>
      </c>
      <c r="G249" s="39"/>
      <c r="H249" s="39" t="s">
        <v>46</v>
      </c>
      <c r="I249" s="39">
        <v>20</v>
      </c>
      <c r="J249" s="39">
        <v>11.9</v>
      </c>
      <c r="K249" s="39">
        <v>0</v>
      </c>
      <c r="L249" s="39">
        <v>0</v>
      </c>
      <c r="M249" s="39">
        <v>0</v>
      </c>
      <c r="N249" s="39">
        <v>0</v>
      </c>
      <c r="O249" s="39">
        <v>71</v>
      </c>
      <c r="P249" s="39">
        <v>29</v>
      </c>
      <c r="Q249" s="39">
        <v>88</v>
      </c>
      <c r="R249" s="39">
        <v>12</v>
      </c>
      <c r="S249" s="39">
        <v>86</v>
      </c>
      <c r="T249" s="39">
        <v>14</v>
      </c>
      <c r="U249" s="39">
        <v>95</v>
      </c>
      <c r="V249" s="39">
        <v>5</v>
      </c>
      <c r="Y249" s="31" t="s">
        <v>22</v>
      </c>
      <c r="Z249" s="31" t="s">
        <v>482</v>
      </c>
      <c r="AA249" s="31" t="b">
        <v>0</v>
      </c>
    </row>
    <row r="250" spans="2:27" ht="15" x14ac:dyDescent="0.25">
      <c r="B250" s="8">
        <v>1</v>
      </c>
      <c r="C250" s="39" t="s">
        <v>482</v>
      </c>
      <c r="D250" s="39">
        <v>1</v>
      </c>
      <c r="E250" s="39" t="s">
        <v>740</v>
      </c>
      <c r="F250" s="39">
        <v>1</v>
      </c>
      <c r="G250" s="39"/>
      <c r="H250" s="39" t="s">
        <v>46</v>
      </c>
      <c r="I250" s="39">
        <v>20</v>
      </c>
      <c r="J250" s="39">
        <v>11.9</v>
      </c>
      <c r="K250" s="39">
        <v>0</v>
      </c>
      <c r="L250" s="39">
        <v>0</v>
      </c>
      <c r="M250" s="39">
        <v>0</v>
      </c>
      <c r="N250" s="39">
        <v>0</v>
      </c>
      <c r="O250" s="39">
        <v>71</v>
      </c>
      <c r="P250" s="39">
        <v>29</v>
      </c>
      <c r="Q250" s="39">
        <v>88</v>
      </c>
      <c r="R250" s="39">
        <v>12</v>
      </c>
      <c r="S250" s="39">
        <v>86</v>
      </c>
      <c r="T250" s="39">
        <v>14</v>
      </c>
      <c r="U250" s="39">
        <v>95</v>
      </c>
      <c r="V250" s="39">
        <v>5</v>
      </c>
      <c r="Y250" s="31" t="s">
        <v>22</v>
      </c>
      <c r="Z250" s="31" t="s">
        <v>482</v>
      </c>
      <c r="AA250" s="31" t="b">
        <v>0</v>
      </c>
    </row>
    <row r="251" spans="2:27" ht="15" x14ac:dyDescent="0.25">
      <c r="B251" s="8">
        <v>1</v>
      </c>
      <c r="C251" s="39" t="s">
        <v>483</v>
      </c>
      <c r="D251" s="39">
        <v>1</v>
      </c>
      <c r="E251" s="39" t="s">
        <v>739</v>
      </c>
      <c r="F251" s="39">
        <v>1</v>
      </c>
      <c r="G251" s="39"/>
      <c r="H251" s="39" t="s">
        <v>43</v>
      </c>
      <c r="I251" s="39">
        <v>12</v>
      </c>
      <c r="J251" s="39">
        <v>11.6</v>
      </c>
      <c r="K251" s="39">
        <v>-4.3</v>
      </c>
      <c r="L251" s="39">
        <v>0</v>
      </c>
      <c r="M251" s="39">
        <v>7</v>
      </c>
      <c r="N251" s="39">
        <v>4.5999999999999996</v>
      </c>
      <c r="O251" s="39">
        <v>39.1</v>
      </c>
      <c r="P251" s="39">
        <v>60.9</v>
      </c>
      <c r="Q251" s="39">
        <v>50.4</v>
      </c>
      <c r="R251" s="39">
        <v>49.6</v>
      </c>
      <c r="S251" s="39">
        <v>75.400000000000006</v>
      </c>
      <c r="T251" s="39">
        <v>24.6</v>
      </c>
      <c r="U251" s="39">
        <v>69.900000000000006</v>
      </c>
      <c r="V251" s="39">
        <v>30.1</v>
      </c>
      <c r="Y251" s="31" t="s">
        <v>25</v>
      </c>
      <c r="Z251" s="31" t="s">
        <v>483</v>
      </c>
      <c r="AA251" s="31" t="b">
        <v>0</v>
      </c>
    </row>
    <row r="252" spans="2:27" ht="15" x14ac:dyDescent="0.25">
      <c r="B252" s="8">
        <v>1</v>
      </c>
      <c r="C252" s="39" t="s">
        <v>484</v>
      </c>
      <c r="D252" s="39">
        <v>1</v>
      </c>
      <c r="E252" s="39" t="s">
        <v>736</v>
      </c>
      <c r="F252" s="39">
        <v>1</v>
      </c>
      <c r="G252" s="39"/>
      <c r="H252" s="39" t="s">
        <v>34</v>
      </c>
      <c r="I252" s="39">
        <v>6.1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43</v>
      </c>
      <c r="P252" s="39">
        <v>57</v>
      </c>
      <c r="Q252" s="39">
        <v>48</v>
      </c>
      <c r="R252" s="39">
        <v>52</v>
      </c>
      <c r="S252" s="39">
        <v>45</v>
      </c>
      <c r="T252" s="39">
        <v>55</v>
      </c>
      <c r="U252" s="39">
        <v>51</v>
      </c>
      <c r="V252" s="39">
        <v>49</v>
      </c>
      <c r="Y252" s="31" t="s">
        <v>22</v>
      </c>
      <c r="Z252" s="31" t="s">
        <v>484</v>
      </c>
      <c r="AA252" s="31" t="b">
        <v>0</v>
      </c>
    </row>
    <row r="253" spans="2:27" ht="15" x14ac:dyDescent="0.25">
      <c r="B253" s="8">
        <v>1</v>
      </c>
      <c r="C253" s="39" t="s">
        <v>485</v>
      </c>
      <c r="D253" s="39">
        <v>1</v>
      </c>
      <c r="E253" s="39" t="s">
        <v>737</v>
      </c>
      <c r="F253" s="39">
        <v>1</v>
      </c>
      <c r="G253" s="39"/>
      <c r="H253" s="39" t="s">
        <v>34</v>
      </c>
      <c r="I253" s="39">
        <v>6.2</v>
      </c>
      <c r="J253" s="39">
        <v>8</v>
      </c>
      <c r="K253" s="39">
        <v>0</v>
      </c>
      <c r="L253" s="39">
        <v>0</v>
      </c>
      <c r="M253" s="39">
        <v>0</v>
      </c>
      <c r="N253" s="39">
        <v>0</v>
      </c>
      <c r="O253" s="39">
        <v>20</v>
      </c>
      <c r="P253" s="39">
        <v>80</v>
      </c>
      <c r="Q253" s="39">
        <v>36</v>
      </c>
      <c r="R253" s="39">
        <v>64</v>
      </c>
      <c r="S253" s="39">
        <v>37</v>
      </c>
      <c r="T253" s="39">
        <v>63</v>
      </c>
      <c r="U253" s="39">
        <v>35</v>
      </c>
      <c r="V253" s="39">
        <v>65</v>
      </c>
      <c r="W253" s="31" t="s">
        <v>486</v>
      </c>
      <c r="Y253" s="31" t="s">
        <v>25</v>
      </c>
      <c r="Z253" s="31" t="s">
        <v>485</v>
      </c>
      <c r="AA253" s="31" t="b">
        <v>0</v>
      </c>
    </row>
    <row r="254" spans="2:27" ht="15" x14ac:dyDescent="0.25">
      <c r="B254" s="8">
        <v>1</v>
      </c>
      <c r="C254" s="39" t="s">
        <v>487</v>
      </c>
      <c r="D254" s="39">
        <v>1</v>
      </c>
      <c r="E254" s="39" t="s">
        <v>736</v>
      </c>
      <c r="F254" s="39">
        <v>1</v>
      </c>
      <c r="G254" s="39"/>
      <c r="H254" s="39" t="s">
        <v>34</v>
      </c>
      <c r="I254" s="39">
        <v>0.1</v>
      </c>
      <c r="J254" s="39">
        <v>0</v>
      </c>
      <c r="K254" s="39">
        <v>-6.3</v>
      </c>
      <c r="L254" s="39">
        <v>19.5</v>
      </c>
      <c r="M254" s="39">
        <v>45.5</v>
      </c>
      <c r="N254" s="39">
        <v>42.3</v>
      </c>
      <c r="O254" s="39">
        <v>71.3</v>
      </c>
      <c r="P254" s="39">
        <v>28.7</v>
      </c>
      <c r="Q254" s="39">
        <v>59.6</v>
      </c>
      <c r="R254" s="39">
        <v>40.4</v>
      </c>
      <c r="S254" s="39">
        <v>63.2</v>
      </c>
      <c r="T254" s="39">
        <v>36.799999999999997</v>
      </c>
      <c r="U254" s="39">
        <v>67.599999999999994</v>
      </c>
      <c r="V254" s="39">
        <v>32.4</v>
      </c>
      <c r="Y254" s="31" t="s">
        <v>25</v>
      </c>
      <c r="Z254" s="31" t="s">
        <v>487</v>
      </c>
      <c r="AA254" s="31" t="b">
        <v>0</v>
      </c>
    </row>
    <row r="255" spans="2:27" ht="15" x14ac:dyDescent="0.25">
      <c r="B255" s="8">
        <v>1</v>
      </c>
      <c r="C255" s="39" t="s">
        <v>488</v>
      </c>
      <c r="D255" s="39">
        <v>1</v>
      </c>
      <c r="E255" s="39" t="s">
        <v>741</v>
      </c>
      <c r="F255" s="39">
        <v>1</v>
      </c>
      <c r="G255" s="39"/>
      <c r="H255" s="39" t="s">
        <v>34</v>
      </c>
      <c r="I255" s="39">
        <v>3.5</v>
      </c>
      <c r="J255" s="39">
        <v>0.1</v>
      </c>
      <c r="K255" s="39">
        <v>0</v>
      </c>
      <c r="L255" s="39">
        <v>0</v>
      </c>
      <c r="M255" s="39">
        <v>0</v>
      </c>
      <c r="N255" s="39">
        <v>0</v>
      </c>
      <c r="O255" s="39">
        <v>29.6</v>
      </c>
      <c r="P255" s="39">
        <v>70.400000000000006</v>
      </c>
      <c r="Q255" s="39">
        <v>41.5</v>
      </c>
      <c r="R255" s="39">
        <v>58.5</v>
      </c>
      <c r="S255" s="39">
        <v>36.700000000000003</v>
      </c>
      <c r="T255" s="39">
        <v>63.3</v>
      </c>
      <c r="U255" s="39">
        <v>34.4</v>
      </c>
      <c r="V255" s="39">
        <v>65.599999999999994</v>
      </c>
      <c r="W255" s="31" t="s">
        <v>489</v>
      </c>
      <c r="Y255" s="31" t="s">
        <v>25</v>
      </c>
      <c r="Z255" s="31" t="s">
        <v>488</v>
      </c>
      <c r="AA255" s="31" t="b">
        <v>0</v>
      </c>
    </row>
    <row r="256" spans="2:27" ht="15" x14ac:dyDescent="0.25">
      <c r="B256" s="8">
        <v>1</v>
      </c>
      <c r="C256" s="39" t="s">
        <v>490</v>
      </c>
      <c r="D256" s="39">
        <v>1</v>
      </c>
      <c r="E256" s="39" t="s">
        <v>736</v>
      </c>
      <c r="F256" s="39">
        <v>1</v>
      </c>
      <c r="G256" s="39"/>
      <c r="H256" s="39" t="s">
        <v>34</v>
      </c>
      <c r="I256" s="39">
        <v>-5.5</v>
      </c>
      <c r="J256" s="39">
        <v>-36</v>
      </c>
      <c r="K256" s="39">
        <v>0</v>
      </c>
      <c r="L256" s="39">
        <v>0</v>
      </c>
      <c r="M256" s="39">
        <v>0</v>
      </c>
      <c r="N256" s="39">
        <v>0</v>
      </c>
      <c r="O256" s="39">
        <v>77.400000000000006</v>
      </c>
      <c r="P256" s="39">
        <v>22.6</v>
      </c>
      <c r="Q256" s="39">
        <v>69.400000000000006</v>
      </c>
      <c r="R256" s="39">
        <v>30.6</v>
      </c>
      <c r="S256" s="39">
        <v>46.8</v>
      </c>
      <c r="T256" s="39">
        <v>53.2</v>
      </c>
      <c r="U256" s="39">
        <v>55.6</v>
      </c>
      <c r="V256" s="39">
        <v>44.4</v>
      </c>
      <c r="Y256" s="31" t="s">
        <v>23</v>
      </c>
      <c r="Z256" s="31" t="s">
        <v>490</v>
      </c>
      <c r="AA256" s="31" t="b">
        <v>0</v>
      </c>
    </row>
    <row r="257" spans="2:27" ht="15" x14ac:dyDescent="0.25">
      <c r="B257" s="8">
        <v>1</v>
      </c>
      <c r="C257" s="39" t="s">
        <v>491</v>
      </c>
      <c r="D257" s="39">
        <v>1</v>
      </c>
      <c r="E257" s="39" t="s">
        <v>738</v>
      </c>
      <c r="F257" s="39">
        <v>1</v>
      </c>
      <c r="G257" s="39"/>
      <c r="H257" s="39" t="s">
        <v>34</v>
      </c>
      <c r="I257" s="39">
        <v>8.9</v>
      </c>
      <c r="J257" s="39">
        <v>4.7</v>
      </c>
      <c r="K257" s="39">
        <v>0</v>
      </c>
      <c r="L257" s="39">
        <v>0</v>
      </c>
      <c r="M257" s="39">
        <v>0</v>
      </c>
      <c r="N257" s="39">
        <v>0</v>
      </c>
      <c r="O257" s="39">
        <v>21.3</v>
      </c>
      <c r="P257" s="39">
        <v>78.7</v>
      </c>
      <c r="Q257" s="39">
        <v>24.7</v>
      </c>
      <c r="R257" s="39">
        <v>75.3</v>
      </c>
      <c r="S257" s="39">
        <v>32</v>
      </c>
      <c r="T257" s="39">
        <v>68</v>
      </c>
      <c r="U257" s="39">
        <v>33.4</v>
      </c>
      <c r="V257" s="39">
        <v>66.599999999999994</v>
      </c>
      <c r="W257" s="31" t="s">
        <v>492</v>
      </c>
      <c r="Y257" s="31" t="s">
        <v>25</v>
      </c>
      <c r="Z257" s="31" t="s">
        <v>491</v>
      </c>
      <c r="AA257" s="31" t="b">
        <v>0</v>
      </c>
    </row>
    <row r="258" spans="2:27" ht="15" x14ac:dyDescent="0.25">
      <c r="B258" s="8">
        <v>1</v>
      </c>
      <c r="C258" s="39" t="s">
        <v>493</v>
      </c>
      <c r="D258" s="39">
        <v>1</v>
      </c>
      <c r="E258" s="39" t="s">
        <v>738</v>
      </c>
      <c r="F258" s="39">
        <v>1</v>
      </c>
      <c r="G258" s="39"/>
      <c r="H258" s="39" t="s">
        <v>34</v>
      </c>
      <c r="I258" s="39">
        <v>2.6</v>
      </c>
      <c r="J258" s="39">
        <v>-3.3</v>
      </c>
      <c r="K258" s="39">
        <v>0</v>
      </c>
      <c r="L258" s="39">
        <v>0</v>
      </c>
      <c r="M258" s="39">
        <v>0</v>
      </c>
      <c r="N258" s="39">
        <v>0</v>
      </c>
      <c r="O258" s="39">
        <v>34.6</v>
      </c>
      <c r="P258" s="39">
        <v>65.400000000000006</v>
      </c>
      <c r="Q258" s="39">
        <v>45</v>
      </c>
      <c r="R258" s="39">
        <v>55</v>
      </c>
      <c r="S258" s="39">
        <v>34.4</v>
      </c>
      <c r="T258" s="39">
        <v>65.599999999999994</v>
      </c>
      <c r="U258" s="39">
        <v>38.5</v>
      </c>
      <c r="V258" s="39">
        <v>61.5</v>
      </c>
      <c r="W258" s="31" t="s">
        <v>494</v>
      </c>
      <c r="Y258" s="31" t="s">
        <v>25</v>
      </c>
      <c r="Z258" s="31" t="s">
        <v>493</v>
      </c>
      <c r="AA258" s="31" t="b">
        <v>0</v>
      </c>
    </row>
    <row r="259" spans="2:27" ht="15" x14ac:dyDescent="0.25">
      <c r="B259" s="8">
        <v>1</v>
      </c>
      <c r="C259" s="39" t="s">
        <v>495</v>
      </c>
      <c r="D259" s="39">
        <v>1</v>
      </c>
      <c r="E259" s="39" t="s">
        <v>738</v>
      </c>
      <c r="F259" s="39">
        <v>1</v>
      </c>
      <c r="G259" s="39"/>
      <c r="H259" s="39" t="s">
        <v>34</v>
      </c>
      <c r="I259" s="39">
        <v>11</v>
      </c>
      <c r="J259" s="39">
        <v>15</v>
      </c>
      <c r="K259" s="39">
        <v>48</v>
      </c>
      <c r="L259" s="39">
        <v>63</v>
      </c>
      <c r="M259" s="39">
        <v>4</v>
      </c>
      <c r="N259" s="39">
        <v>3</v>
      </c>
      <c r="O259" s="39">
        <v>22</v>
      </c>
      <c r="P259" s="39">
        <v>78</v>
      </c>
      <c r="Q259" s="39">
        <v>20</v>
      </c>
      <c r="R259" s="39">
        <v>80</v>
      </c>
      <c r="S259" s="39">
        <v>27</v>
      </c>
      <c r="T259" s="39">
        <v>73</v>
      </c>
      <c r="U259" s="39">
        <v>33</v>
      </c>
      <c r="V259" s="39">
        <v>67</v>
      </c>
      <c r="W259" s="31" t="s">
        <v>496</v>
      </c>
      <c r="Y259" s="31" t="s">
        <v>25</v>
      </c>
      <c r="Z259" s="31" t="s">
        <v>495</v>
      </c>
      <c r="AA259" s="31" t="b">
        <v>0</v>
      </c>
    </row>
    <row r="260" spans="2:27" ht="15" x14ac:dyDescent="0.25">
      <c r="B260" s="8">
        <v>1</v>
      </c>
      <c r="C260" s="39" t="s">
        <v>497</v>
      </c>
      <c r="D260" s="39">
        <v>1</v>
      </c>
      <c r="E260" s="39" t="s">
        <v>736</v>
      </c>
      <c r="F260" s="39">
        <v>1</v>
      </c>
      <c r="G260" s="39"/>
      <c r="H260" s="39" t="s">
        <v>34</v>
      </c>
      <c r="I260" s="39">
        <v>3.2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45.3</v>
      </c>
      <c r="P260" s="39">
        <v>54.7</v>
      </c>
      <c r="Q260" s="39">
        <v>54.9</v>
      </c>
      <c r="R260" s="39">
        <v>45.1</v>
      </c>
      <c r="S260" s="39">
        <v>47.4</v>
      </c>
      <c r="T260" s="39">
        <v>52.6</v>
      </c>
      <c r="U260" s="39">
        <v>51.9</v>
      </c>
      <c r="V260" s="39">
        <v>48.1</v>
      </c>
      <c r="W260" s="31" t="s">
        <v>498</v>
      </c>
      <c r="Y260" s="31" t="s">
        <v>22</v>
      </c>
      <c r="Z260" s="31" t="s">
        <v>497</v>
      </c>
      <c r="AA260" s="31" t="b">
        <v>0</v>
      </c>
    </row>
    <row r="261" spans="2:27" ht="15" x14ac:dyDescent="0.25">
      <c r="B261" s="8">
        <v>1</v>
      </c>
      <c r="C261" s="39" t="s">
        <v>499</v>
      </c>
      <c r="D261" s="39">
        <v>1</v>
      </c>
      <c r="E261" s="39" t="s">
        <v>738</v>
      </c>
      <c r="F261" s="39">
        <v>1</v>
      </c>
      <c r="G261" s="39"/>
      <c r="H261" s="39" t="s">
        <v>34</v>
      </c>
      <c r="I261" s="39">
        <v>2.2000000000000002</v>
      </c>
      <c r="J261" s="39">
        <v>3.8</v>
      </c>
      <c r="K261" s="39">
        <v>-27.4</v>
      </c>
      <c r="L261" s="39">
        <v>-74.5</v>
      </c>
      <c r="M261" s="39">
        <v>1.9</v>
      </c>
      <c r="N261" s="39">
        <v>1.8</v>
      </c>
      <c r="O261" s="39">
        <v>35</v>
      </c>
      <c r="P261" s="39">
        <v>65</v>
      </c>
      <c r="Q261" s="39">
        <v>31</v>
      </c>
      <c r="R261" s="39">
        <v>69</v>
      </c>
      <c r="S261" s="39">
        <v>37</v>
      </c>
      <c r="T261" s="39">
        <v>63</v>
      </c>
      <c r="U261" s="39">
        <v>35</v>
      </c>
      <c r="V261" s="39">
        <v>65</v>
      </c>
      <c r="W261" s="31" t="s">
        <v>500</v>
      </c>
      <c r="Y261" s="31" t="s">
        <v>25</v>
      </c>
      <c r="Z261" s="31" t="s">
        <v>499</v>
      </c>
      <c r="AA261" s="31" t="b">
        <v>0</v>
      </c>
    </row>
    <row r="262" spans="2:27" ht="15" x14ac:dyDescent="0.25">
      <c r="B262" s="8">
        <v>1</v>
      </c>
      <c r="C262" s="39" t="s">
        <v>501</v>
      </c>
      <c r="D262" s="39">
        <v>1</v>
      </c>
      <c r="E262" s="39" t="s">
        <v>738</v>
      </c>
      <c r="F262" s="39">
        <v>1</v>
      </c>
      <c r="G262" s="39"/>
      <c r="H262" s="39" t="s">
        <v>34</v>
      </c>
      <c r="I262" s="39">
        <v>-0.8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22.4</v>
      </c>
      <c r="P262" s="39">
        <v>77.599999999999994</v>
      </c>
      <c r="Q262" s="39">
        <v>47.1</v>
      </c>
      <c r="R262" s="39">
        <v>52.9</v>
      </c>
      <c r="S262" s="39">
        <v>32.9</v>
      </c>
      <c r="T262" s="39">
        <v>67.099999999999994</v>
      </c>
      <c r="U262" s="39">
        <v>33.4</v>
      </c>
      <c r="V262" s="39">
        <v>66.599999999999994</v>
      </c>
      <c r="W262" s="31" t="s">
        <v>502</v>
      </c>
      <c r="Y262" s="31" t="s">
        <v>25</v>
      </c>
      <c r="Z262" s="31" t="s">
        <v>501</v>
      </c>
      <c r="AA262" s="31" t="b">
        <v>0</v>
      </c>
    </row>
    <row r="263" spans="2:27" ht="15" x14ac:dyDescent="0.25">
      <c r="B263" s="8">
        <v>1</v>
      </c>
      <c r="C263" s="39" t="s">
        <v>503</v>
      </c>
      <c r="D263" s="39">
        <v>1</v>
      </c>
      <c r="E263" s="39" t="s">
        <v>736</v>
      </c>
      <c r="F263" s="39">
        <v>1</v>
      </c>
      <c r="G263" s="39"/>
      <c r="H263" s="39" t="s">
        <v>34</v>
      </c>
      <c r="I263" s="39">
        <v>0.3</v>
      </c>
      <c r="J263" s="39">
        <v>3.2</v>
      </c>
      <c r="K263" s="39">
        <v>0</v>
      </c>
      <c r="L263" s="39">
        <v>0</v>
      </c>
      <c r="M263" s="39">
        <v>0</v>
      </c>
      <c r="N263" s="39">
        <v>0</v>
      </c>
      <c r="O263" s="39">
        <v>33.700000000000003</v>
      </c>
      <c r="P263" s="39">
        <v>66.3</v>
      </c>
      <c r="Q263" s="39">
        <v>27.9</v>
      </c>
      <c r="R263" s="39">
        <v>72.099999999999994</v>
      </c>
      <c r="S263" s="39">
        <v>43.3</v>
      </c>
      <c r="T263" s="39">
        <v>56.7</v>
      </c>
      <c r="U263" s="39">
        <v>32.700000000000003</v>
      </c>
      <c r="V263" s="39">
        <v>67.3</v>
      </c>
      <c r="W263" s="31" t="s">
        <v>504</v>
      </c>
      <c r="Y263" s="31" t="s">
        <v>23</v>
      </c>
      <c r="Z263" s="31" t="s">
        <v>503</v>
      </c>
      <c r="AA263" s="31" t="b">
        <v>0</v>
      </c>
    </row>
    <row r="264" spans="2:27" ht="15" x14ac:dyDescent="0.25">
      <c r="B264" s="8">
        <v>1</v>
      </c>
      <c r="C264" s="39" t="s">
        <v>505</v>
      </c>
      <c r="D264" s="39">
        <v>1</v>
      </c>
      <c r="E264" s="39" t="s">
        <v>736</v>
      </c>
      <c r="F264" s="39">
        <v>1</v>
      </c>
      <c r="G264" s="39"/>
      <c r="H264" s="39">
        <v>1</v>
      </c>
      <c r="I264" s="39">
        <v>-4.5</v>
      </c>
      <c r="J264" s="39">
        <v>-15.6</v>
      </c>
      <c r="K264" s="39">
        <v>5</v>
      </c>
      <c r="L264" s="39">
        <v>3.7</v>
      </c>
      <c r="M264" s="39">
        <v>42</v>
      </c>
      <c r="N264" s="39">
        <v>25</v>
      </c>
      <c r="O264" s="39">
        <v>60.5</v>
      </c>
      <c r="P264" s="39">
        <v>39.5</v>
      </c>
      <c r="Q264" s="39">
        <v>67.5</v>
      </c>
      <c r="R264" s="39">
        <v>32.5</v>
      </c>
      <c r="S264" s="39">
        <v>45.6</v>
      </c>
      <c r="T264" s="39">
        <v>54.4</v>
      </c>
      <c r="U264" s="39">
        <v>49.1</v>
      </c>
      <c r="V264" s="39">
        <v>50.9</v>
      </c>
      <c r="Y264" s="31" t="s">
        <v>23</v>
      </c>
      <c r="Z264" s="31" t="s">
        <v>505</v>
      </c>
      <c r="AA264" s="31" t="b">
        <v>0</v>
      </c>
    </row>
    <row r="265" spans="2:27" ht="15" x14ac:dyDescent="0.25">
      <c r="B265" s="8">
        <v>1</v>
      </c>
      <c r="C265" s="39" t="s">
        <v>506</v>
      </c>
      <c r="D265" s="39">
        <v>1</v>
      </c>
      <c r="E265" s="39" t="s">
        <v>737</v>
      </c>
      <c r="F265" s="39">
        <v>1</v>
      </c>
      <c r="G265" s="39"/>
      <c r="H265" s="39" t="s">
        <v>34</v>
      </c>
      <c r="I265" s="39">
        <v>4.0999999999999996</v>
      </c>
      <c r="J265" s="39">
        <v>1.5</v>
      </c>
      <c r="K265" s="39">
        <v>0</v>
      </c>
      <c r="L265" s="39">
        <v>0</v>
      </c>
      <c r="M265" s="39">
        <v>0</v>
      </c>
      <c r="N265" s="39">
        <v>0</v>
      </c>
      <c r="O265" s="39">
        <v>31.2</v>
      </c>
      <c r="P265" s="39">
        <v>68.8</v>
      </c>
      <c r="Q265" s="39">
        <v>29.5</v>
      </c>
      <c r="R265" s="39">
        <v>70.5</v>
      </c>
      <c r="S265" s="39">
        <v>27.7</v>
      </c>
      <c r="T265" s="39">
        <v>72.3</v>
      </c>
      <c r="U265" s="39">
        <v>36.4</v>
      </c>
      <c r="V265" s="39">
        <v>63.6</v>
      </c>
      <c r="Y265" s="31" t="s">
        <v>25</v>
      </c>
      <c r="Z265" s="31" t="s">
        <v>506</v>
      </c>
      <c r="AA265" s="31" t="b">
        <v>0</v>
      </c>
    </row>
    <row r="266" spans="2:27" ht="15" x14ac:dyDescent="0.25">
      <c r="B266" s="8">
        <v>1</v>
      </c>
      <c r="C266" s="39" t="s">
        <v>507</v>
      </c>
      <c r="D266" s="39">
        <v>1</v>
      </c>
      <c r="E266" s="39" t="s">
        <v>736</v>
      </c>
      <c r="F266" s="39">
        <v>1</v>
      </c>
      <c r="G266" s="39"/>
      <c r="H266" s="39" t="s">
        <v>34</v>
      </c>
      <c r="I266" s="39">
        <v>21.3</v>
      </c>
      <c r="J266" s="39">
        <v>20.7</v>
      </c>
      <c r="K266" s="39">
        <v>0</v>
      </c>
      <c r="L266" s="39">
        <v>0</v>
      </c>
      <c r="M266" s="39">
        <v>0</v>
      </c>
      <c r="N266" s="39">
        <v>0</v>
      </c>
      <c r="O266" s="39">
        <v>19.7</v>
      </c>
      <c r="P266" s="39">
        <v>80.3</v>
      </c>
      <c r="Q266" s="39">
        <v>32.799999999999997</v>
      </c>
      <c r="R266" s="39">
        <v>67.2</v>
      </c>
      <c r="S266" s="39">
        <v>50.8</v>
      </c>
      <c r="T266" s="39">
        <v>49.2</v>
      </c>
      <c r="U266" s="39">
        <v>56.7</v>
      </c>
      <c r="V266" s="39">
        <v>43.3</v>
      </c>
      <c r="W266" s="31" t="s">
        <v>508</v>
      </c>
      <c r="Y266" s="31" t="s">
        <v>23</v>
      </c>
      <c r="Z266" s="31" t="s">
        <v>507</v>
      </c>
      <c r="AA266" s="31" t="b">
        <v>0</v>
      </c>
    </row>
    <row r="267" spans="2:27" ht="15" x14ac:dyDescent="0.25">
      <c r="B267" s="8">
        <v>1</v>
      </c>
      <c r="C267" s="39" t="s">
        <v>509</v>
      </c>
      <c r="D267" s="39">
        <v>1</v>
      </c>
      <c r="E267" s="39" t="s">
        <v>737</v>
      </c>
      <c r="F267" s="39">
        <v>1</v>
      </c>
      <c r="G267" s="39"/>
      <c r="H267" s="39" t="s">
        <v>34</v>
      </c>
      <c r="I267" s="39">
        <v>11.5</v>
      </c>
      <c r="J267" s="39">
        <v>12.5</v>
      </c>
      <c r="K267" s="39">
        <v>0</v>
      </c>
      <c r="L267" s="39">
        <v>0</v>
      </c>
      <c r="M267" s="39">
        <v>0</v>
      </c>
      <c r="N267" s="39">
        <v>0</v>
      </c>
      <c r="O267" s="39">
        <v>16</v>
      </c>
      <c r="P267" s="39">
        <v>84</v>
      </c>
      <c r="Q267" s="39">
        <v>26.1</v>
      </c>
      <c r="R267" s="39">
        <v>73.900000000000006</v>
      </c>
      <c r="S267" s="39">
        <v>26.4</v>
      </c>
      <c r="T267" s="39">
        <v>73.599999999999994</v>
      </c>
      <c r="U267" s="39">
        <v>35</v>
      </c>
      <c r="V267" s="39">
        <v>65</v>
      </c>
      <c r="W267" s="31" t="s">
        <v>510</v>
      </c>
      <c r="Y267" s="31" t="s">
        <v>24</v>
      </c>
      <c r="Z267" s="31" t="s">
        <v>509</v>
      </c>
      <c r="AA267" s="31" t="b">
        <v>0</v>
      </c>
    </row>
    <row r="268" spans="2:27" ht="15" x14ac:dyDescent="0.25">
      <c r="B268" s="8">
        <v>1</v>
      </c>
      <c r="C268" s="41" t="s">
        <v>511</v>
      </c>
      <c r="D268" s="41">
        <v>1</v>
      </c>
      <c r="E268" s="39" t="s">
        <v>740</v>
      </c>
      <c r="F268" s="39">
        <v>1</v>
      </c>
      <c r="G268" s="41"/>
      <c r="H268" s="41">
        <v>1</v>
      </c>
      <c r="I268" s="41">
        <v>7.6</v>
      </c>
      <c r="J268" s="41">
        <v>3.7</v>
      </c>
      <c r="K268" s="41">
        <v>0</v>
      </c>
      <c r="L268" s="41">
        <v>0</v>
      </c>
      <c r="M268" s="41">
        <v>0</v>
      </c>
      <c r="N268" s="41">
        <v>0</v>
      </c>
      <c r="O268" s="41">
        <v>71</v>
      </c>
      <c r="P268" s="41">
        <v>29</v>
      </c>
      <c r="Q268" s="41">
        <v>93</v>
      </c>
      <c r="R268" s="41">
        <v>7</v>
      </c>
      <c r="S268" s="41">
        <v>83</v>
      </c>
      <c r="T268" s="41">
        <v>17</v>
      </c>
      <c r="U268" s="41">
        <v>82</v>
      </c>
      <c r="V268" s="41">
        <v>18</v>
      </c>
      <c r="W268" s="3" t="s">
        <v>512</v>
      </c>
      <c r="X268" s="3"/>
      <c r="Y268" s="3" t="s">
        <v>22</v>
      </c>
      <c r="Z268" s="3" t="s">
        <v>511</v>
      </c>
      <c r="AA268" s="3" t="b">
        <v>0</v>
      </c>
    </row>
    <row r="269" spans="2:27" ht="15" x14ac:dyDescent="0.25">
      <c r="B269" s="8">
        <v>1</v>
      </c>
      <c r="C269" s="39" t="s">
        <v>513</v>
      </c>
      <c r="D269" s="39">
        <v>1</v>
      </c>
      <c r="E269" s="39" t="s">
        <v>798</v>
      </c>
      <c r="F269" s="39">
        <v>1</v>
      </c>
      <c r="G269" s="39"/>
      <c r="H269" s="39" t="s">
        <v>34</v>
      </c>
      <c r="I269" s="39">
        <v>-5</v>
      </c>
      <c r="J269" s="39">
        <v>-7.2</v>
      </c>
      <c r="K269" s="39">
        <v>0</v>
      </c>
      <c r="L269" s="39">
        <v>0</v>
      </c>
      <c r="M269" s="39">
        <v>0</v>
      </c>
      <c r="N269" s="39">
        <v>0</v>
      </c>
      <c r="O269" s="39">
        <v>63</v>
      </c>
      <c r="P269" s="39">
        <v>37</v>
      </c>
      <c r="Q269" s="39">
        <v>32.299999999999997</v>
      </c>
      <c r="R269" s="39">
        <v>67.7</v>
      </c>
      <c r="S269" s="39">
        <v>32.9</v>
      </c>
      <c r="T269" s="39">
        <v>67.099999999999994</v>
      </c>
      <c r="U269" s="39">
        <v>47.6</v>
      </c>
      <c r="V269" s="39">
        <v>52.4</v>
      </c>
      <c r="Y269" s="31" t="s">
        <v>25</v>
      </c>
      <c r="Z269" s="31" t="s">
        <v>513</v>
      </c>
      <c r="AA269" s="31" t="b">
        <v>0</v>
      </c>
    </row>
    <row r="270" spans="2:27" ht="15" x14ac:dyDescent="0.25">
      <c r="B270" s="8">
        <v>1</v>
      </c>
      <c r="C270" s="39" t="s">
        <v>514</v>
      </c>
      <c r="D270" s="39">
        <v>1</v>
      </c>
      <c r="E270" s="39" t="s">
        <v>798</v>
      </c>
      <c r="F270" s="39">
        <v>1</v>
      </c>
      <c r="G270" s="39"/>
      <c r="H270" s="39">
        <v>1</v>
      </c>
      <c r="I270" s="39">
        <v>10.1</v>
      </c>
      <c r="J270" s="39">
        <v>10.8</v>
      </c>
      <c r="K270" s="39">
        <v>17.2</v>
      </c>
      <c r="L270" s="39">
        <v>6.5</v>
      </c>
      <c r="M270" s="39">
        <v>43.7</v>
      </c>
      <c r="N270" s="39">
        <v>32.5</v>
      </c>
      <c r="O270" s="39">
        <v>33</v>
      </c>
      <c r="P270" s="39">
        <v>67</v>
      </c>
      <c r="Q270" s="39">
        <v>35.799999999999997</v>
      </c>
      <c r="R270" s="39">
        <v>64.2</v>
      </c>
      <c r="S270" s="39">
        <v>36.299999999999997</v>
      </c>
      <c r="T270" s="39">
        <v>63.7</v>
      </c>
      <c r="U270" s="39">
        <v>50.8</v>
      </c>
      <c r="V270" s="39">
        <v>49.2</v>
      </c>
      <c r="W270" s="31" t="s">
        <v>515</v>
      </c>
      <c r="Y270" s="31" t="s">
        <v>25</v>
      </c>
      <c r="Z270" s="31" t="s">
        <v>514</v>
      </c>
      <c r="AA270" s="31" t="b">
        <v>0</v>
      </c>
    </row>
    <row r="271" spans="2:27" ht="15" x14ac:dyDescent="0.25">
      <c r="B271" s="8">
        <v>1</v>
      </c>
      <c r="C271" s="39" t="s">
        <v>516</v>
      </c>
      <c r="D271" s="39">
        <v>1</v>
      </c>
      <c r="E271" s="39" t="s">
        <v>798</v>
      </c>
      <c r="F271" s="39">
        <v>1</v>
      </c>
      <c r="G271" s="39"/>
      <c r="H271" s="39" t="s">
        <v>34</v>
      </c>
      <c r="I271" s="39">
        <v>4.7</v>
      </c>
      <c r="J271" s="39">
        <v>5.2</v>
      </c>
      <c r="K271" s="39">
        <v>0</v>
      </c>
      <c r="L271" s="39">
        <v>0</v>
      </c>
      <c r="M271" s="39">
        <v>0</v>
      </c>
      <c r="N271" s="39">
        <v>0</v>
      </c>
      <c r="O271" s="39">
        <v>37</v>
      </c>
      <c r="P271" s="39">
        <v>63</v>
      </c>
      <c r="Q271" s="39">
        <v>27</v>
      </c>
      <c r="R271" s="39">
        <v>73</v>
      </c>
      <c r="S271" s="39">
        <v>38</v>
      </c>
      <c r="T271" s="39">
        <v>62</v>
      </c>
      <c r="U271" s="39">
        <v>40</v>
      </c>
      <c r="V271" s="39">
        <v>60</v>
      </c>
      <c r="W271" s="31" t="s">
        <v>517</v>
      </c>
      <c r="Y271" s="31" t="s">
        <v>25</v>
      </c>
      <c r="Z271" s="31" t="s">
        <v>516</v>
      </c>
      <c r="AA271" s="31" t="b">
        <v>0</v>
      </c>
    </row>
    <row r="272" spans="2:27" ht="15" x14ac:dyDescent="0.25">
      <c r="B272" s="8">
        <v>1</v>
      </c>
      <c r="C272" s="39" t="s">
        <v>518</v>
      </c>
      <c r="D272" s="39">
        <v>1</v>
      </c>
      <c r="E272" s="39" t="s">
        <v>738</v>
      </c>
      <c r="F272" s="39">
        <v>1</v>
      </c>
      <c r="G272" s="39"/>
      <c r="H272" s="39" t="s">
        <v>34</v>
      </c>
      <c r="I272" s="39">
        <v>7.1</v>
      </c>
      <c r="J272" s="39">
        <v>10.199999999999999</v>
      </c>
      <c r="K272" s="39">
        <v>8.1</v>
      </c>
      <c r="L272" s="39">
        <v>17.3</v>
      </c>
      <c r="M272" s="39">
        <v>40.4</v>
      </c>
      <c r="N272" s="39">
        <v>39.4</v>
      </c>
      <c r="O272" s="39">
        <v>28.4</v>
      </c>
      <c r="P272" s="39">
        <v>71.599999999999994</v>
      </c>
      <c r="Q272" s="39">
        <v>29</v>
      </c>
      <c r="R272" s="39">
        <v>71</v>
      </c>
      <c r="S272" s="39">
        <v>30.6</v>
      </c>
      <c r="T272" s="39">
        <v>69.400000000000006</v>
      </c>
      <c r="U272" s="39">
        <v>36.200000000000003</v>
      </c>
      <c r="V272" s="39">
        <v>63.8</v>
      </c>
      <c r="W272" s="31" t="s">
        <v>519</v>
      </c>
      <c r="Y272" s="31" t="s">
        <v>25</v>
      </c>
      <c r="Z272" s="31" t="s">
        <v>518</v>
      </c>
      <c r="AA272" s="31" t="b">
        <v>0</v>
      </c>
    </row>
    <row r="273" spans="2:27" ht="15" x14ac:dyDescent="0.25">
      <c r="B273" s="8">
        <v>1</v>
      </c>
      <c r="C273" s="39" t="s">
        <v>520</v>
      </c>
      <c r="D273" s="39">
        <v>1</v>
      </c>
      <c r="E273" s="39" t="s">
        <v>736</v>
      </c>
      <c r="F273" s="39">
        <v>1</v>
      </c>
      <c r="G273" s="39"/>
      <c r="H273" s="39" t="s">
        <v>34</v>
      </c>
      <c r="I273" s="39">
        <v>5.7</v>
      </c>
      <c r="J273" s="39">
        <v>5.3</v>
      </c>
      <c r="K273" s="39">
        <v>0</v>
      </c>
      <c r="L273" s="39">
        <v>0</v>
      </c>
      <c r="M273" s="39">
        <v>0</v>
      </c>
      <c r="N273" s="39">
        <v>0</v>
      </c>
      <c r="O273" s="39">
        <v>39</v>
      </c>
      <c r="P273" s="39">
        <v>61</v>
      </c>
      <c r="Q273" s="39">
        <v>52.8</v>
      </c>
      <c r="R273" s="39">
        <v>47.2</v>
      </c>
      <c r="S273" s="39">
        <v>49.1</v>
      </c>
      <c r="T273" s="39">
        <v>50.9</v>
      </c>
      <c r="U273" s="39">
        <v>50.9</v>
      </c>
      <c r="V273" s="39">
        <v>49.1</v>
      </c>
      <c r="Y273" s="31" t="s">
        <v>22</v>
      </c>
      <c r="Z273" s="31" t="s">
        <v>520</v>
      </c>
      <c r="AA273" s="31" t="b">
        <v>0</v>
      </c>
    </row>
    <row r="274" spans="2:27" ht="15" x14ac:dyDescent="0.25">
      <c r="B274" s="8">
        <v>1</v>
      </c>
      <c r="C274" s="39" t="s">
        <v>521</v>
      </c>
      <c r="D274" s="39">
        <v>1</v>
      </c>
      <c r="E274" s="39" t="s">
        <v>736</v>
      </c>
      <c r="F274" s="39">
        <v>1</v>
      </c>
      <c r="G274" s="39"/>
      <c r="H274" s="39" t="s">
        <v>34</v>
      </c>
      <c r="I274" s="39">
        <v>6.6</v>
      </c>
      <c r="J274" s="39">
        <v>-0.3</v>
      </c>
      <c r="K274" s="39">
        <v>0</v>
      </c>
      <c r="L274" s="39">
        <v>0</v>
      </c>
      <c r="M274" s="39">
        <v>0</v>
      </c>
      <c r="N274" s="39">
        <v>0</v>
      </c>
      <c r="O274" s="39">
        <v>52.5</v>
      </c>
      <c r="P274" s="39">
        <v>47.5</v>
      </c>
      <c r="Q274" s="39">
        <v>32.200000000000003</v>
      </c>
      <c r="R274" s="39">
        <v>67.8</v>
      </c>
      <c r="S274" s="39">
        <v>37.299999999999997</v>
      </c>
      <c r="T274" s="39">
        <v>62.7</v>
      </c>
      <c r="U274" s="39">
        <v>45.8</v>
      </c>
      <c r="V274" s="39">
        <v>54.2</v>
      </c>
      <c r="Y274" s="31" t="s">
        <v>23</v>
      </c>
      <c r="Z274" s="31" t="s">
        <v>521</v>
      </c>
      <c r="AA274" s="31" t="b">
        <v>0</v>
      </c>
    </row>
    <row r="275" spans="2:27" ht="15" x14ac:dyDescent="0.25">
      <c r="B275" s="8">
        <v>1</v>
      </c>
      <c r="C275" s="39" t="s">
        <v>522</v>
      </c>
      <c r="D275" s="39">
        <v>1</v>
      </c>
      <c r="E275" s="39" t="s">
        <v>736</v>
      </c>
      <c r="F275" s="39">
        <v>1</v>
      </c>
      <c r="G275" s="39"/>
      <c r="H275" s="39" t="s">
        <v>34</v>
      </c>
      <c r="I275" s="39">
        <v>8.9</v>
      </c>
      <c r="J275" s="39">
        <v>-1.3</v>
      </c>
      <c r="K275" s="39">
        <v>65.900000000000006</v>
      </c>
      <c r="L275" s="39">
        <v>-235</v>
      </c>
      <c r="M275" s="39">
        <v>4.7</v>
      </c>
      <c r="N275" s="39">
        <v>3.7</v>
      </c>
      <c r="O275" s="39">
        <v>58</v>
      </c>
      <c r="P275" s="39">
        <v>42</v>
      </c>
      <c r="Q275" s="39">
        <v>75</v>
      </c>
      <c r="R275" s="39">
        <v>25</v>
      </c>
      <c r="S275" s="39">
        <v>50</v>
      </c>
      <c r="T275" s="39">
        <v>50</v>
      </c>
      <c r="U275" s="39">
        <v>64</v>
      </c>
      <c r="V275" s="39">
        <v>36</v>
      </c>
      <c r="Y275" s="31" t="s">
        <v>23</v>
      </c>
      <c r="Z275" s="31" t="s">
        <v>522</v>
      </c>
      <c r="AA275" s="31" t="b">
        <v>0</v>
      </c>
    </row>
    <row r="276" spans="2:27" ht="15" x14ac:dyDescent="0.25">
      <c r="B276" s="8">
        <v>1</v>
      </c>
      <c r="C276" s="39" t="s">
        <v>523</v>
      </c>
      <c r="D276" s="39">
        <v>1</v>
      </c>
      <c r="E276" s="39" t="s">
        <v>736</v>
      </c>
      <c r="F276" s="39">
        <v>1</v>
      </c>
      <c r="G276" s="39"/>
      <c r="H276" s="39" t="s">
        <v>34</v>
      </c>
      <c r="I276" s="39">
        <v>11.5</v>
      </c>
      <c r="J276" s="39">
        <v>8.8000000000000007</v>
      </c>
      <c r="K276" s="39">
        <v>0</v>
      </c>
      <c r="L276" s="39">
        <v>0</v>
      </c>
      <c r="M276" s="39">
        <v>0</v>
      </c>
      <c r="N276" s="39">
        <v>0</v>
      </c>
      <c r="O276" s="39">
        <v>41.6</v>
      </c>
      <c r="P276" s="39">
        <v>58.4</v>
      </c>
      <c r="Q276" s="39">
        <v>31.5</v>
      </c>
      <c r="R276" s="39">
        <v>68.5</v>
      </c>
      <c r="S276" s="39">
        <v>33.700000000000003</v>
      </c>
      <c r="T276" s="39">
        <v>66.3</v>
      </c>
      <c r="U276" s="39">
        <v>54.5</v>
      </c>
      <c r="V276" s="39">
        <v>45.5</v>
      </c>
      <c r="W276" s="31" t="s">
        <v>524</v>
      </c>
      <c r="Y276" s="31" t="s">
        <v>23</v>
      </c>
      <c r="Z276" s="31" t="s">
        <v>523</v>
      </c>
      <c r="AA276" s="31" t="b">
        <v>0</v>
      </c>
    </row>
    <row r="277" spans="2:27" ht="15" x14ac:dyDescent="0.25">
      <c r="B277" s="8">
        <v>1</v>
      </c>
      <c r="C277" s="39" t="s">
        <v>525</v>
      </c>
      <c r="D277" s="39">
        <v>1</v>
      </c>
      <c r="E277" s="39" t="s">
        <v>738</v>
      </c>
      <c r="F277" s="39">
        <v>1</v>
      </c>
      <c r="G277" s="39"/>
      <c r="H277" s="39" t="s">
        <v>34</v>
      </c>
      <c r="I277" s="39">
        <v>14.2</v>
      </c>
      <c r="J277" s="39">
        <v>12.3</v>
      </c>
      <c r="K277" s="39">
        <v>0</v>
      </c>
      <c r="L277" s="39">
        <v>0</v>
      </c>
      <c r="M277" s="39">
        <v>0</v>
      </c>
      <c r="N277" s="39">
        <v>0</v>
      </c>
      <c r="O277" s="39">
        <v>24</v>
      </c>
      <c r="P277" s="39">
        <v>76</v>
      </c>
      <c r="Q277" s="39">
        <v>20</v>
      </c>
      <c r="R277" s="39">
        <v>80</v>
      </c>
      <c r="S277" s="39">
        <v>21</v>
      </c>
      <c r="T277" s="39">
        <v>79</v>
      </c>
      <c r="U277" s="39">
        <v>35</v>
      </c>
      <c r="V277" s="39">
        <v>65</v>
      </c>
      <c r="W277" s="31" t="s">
        <v>526</v>
      </c>
      <c r="Y277" s="31" t="s">
        <v>23</v>
      </c>
      <c r="Z277" s="31" t="s">
        <v>525</v>
      </c>
      <c r="AA277" s="31" t="b">
        <v>0</v>
      </c>
    </row>
    <row r="278" spans="2:27" ht="15" x14ac:dyDescent="0.25">
      <c r="B278" s="8">
        <v>1</v>
      </c>
      <c r="C278" s="39" t="s">
        <v>527</v>
      </c>
      <c r="D278" s="39">
        <v>1</v>
      </c>
      <c r="E278" s="39" t="s">
        <v>737</v>
      </c>
      <c r="F278" s="39">
        <v>1</v>
      </c>
      <c r="G278" s="39"/>
      <c r="H278" s="39" t="s">
        <v>34</v>
      </c>
      <c r="I278" s="39">
        <v>14.5</v>
      </c>
      <c r="J278" s="39">
        <v>19.3</v>
      </c>
      <c r="K278" s="39">
        <v>0</v>
      </c>
      <c r="L278" s="39">
        <v>0</v>
      </c>
      <c r="M278" s="39">
        <v>0</v>
      </c>
      <c r="N278" s="39">
        <v>0</v>
      </c>
      <c r="O278" s="39">
        <v>16</v>
      </c>
      <c r="P278" s="39">
        <v>84</v>
      </c>
      <c r="Q278" s="39">
        <v>29</v>
      </c>
      <c r="R278" s="39">
        <v>71</v>
      </c>
      <c r="S278" s="39">
        <v>36</v>
      </c>
      <c r="T278" s="39">
        <v>64</v>
      </c>
      <c r="U278" s="39">
        <v>41</v>
      </c>
      <c r="V278" s="39">
        <v>59</v>
      </c>
      <c r="W278" s="31" t="s">
        <v>528</v>
      </c>
      <c r="Y278" s="31" t="s">
        <v>25</v>
      </c>
      <c r="Z278" s="31" t="s">
        <v>527</v>
      </c>
      <c r="AA278" s="31" t="b">
        <v>0</v>
      </c>
    </row>
    <row r="279" spans="2:27" ht="15" x14ac:dyDescent="0.25">
      <c r="B279" s="8">
        <v>1</v>
      </c>
      <c r="C279" s="39" t="s">
        <v>529</v>
      </c>
      <c r="D279" s="39">
        <v>1</v>
      </c>
      <c r="E279" s="39" t="s">
        <v>737</v>
      </c>
      <c r="F279" s="39">
        <v>1</v>
      </c>
      <c r="G279" s="39"/>
      <c r="H279" s="39" t="s">
        <v>34</v>
      </c>
      <c r="I279" s="39">
        <v>8.4</v>
      </c>
      <c r="J279" s="39">
        <v>12.6</v>
      </c>
      <c r="K279" s="39">
        <v>0</v>
      </c>
      <c r="L279" s="39">
        <v>0</v>
      </c>
      <c r="M279" s="39">
        <v>0</v>
      </c>
      <c r="N279" s="39">
        <v>0</v>
      </c>
      <c r="O279" s="39">
        <v>34.6</v>
      </c>
      <c r="P279" s="39">
        <v>65.400000000000006</v>
      </c>
      <c r="Q279" s="39">
        <v>32.700000000000003</v>
      </c>
      <c r="R279" s="39">
        <v>67.3</v>
      </c>
      <c r="S279" s="39">
        <v>45.9</v>
      </c>
      <c r="T279" s="39">
        <v>54.1</v>
      </c>
      <c r="U279" s="39">
        <v>49</v>
      </c>
      <c r="V279" s="39">
        <v>51</v>
      </c>
      <c r="W279" s="31" t="s">
        <v>530</v>
      </c>
      <c r="Y279" s="31" t="s">
        <v>25</v>
      </c>
      <c r="Z279" s="31" t="s">
        <v>529</v>
      </c>
      <c r="AA279" s="31" t="b">
        <v>0</v>
      </c>
    </row>
    <row r="280" spans="2:27" ht="15" x14ac:dyDescent="0.25">
      <c r="B280" s="8">
        <v>1</v>
      </c>
      <c r="C280" s="39" t="s">
        <v>531</v>
      </c>
      <c r="D280" s="39">
        <v>1</v>
      </c>
      <c r="E280" s="39" t="s">
        <v>736</v>
      </c>
      <c r="F280" s="39">
        <v>1</v>
      </c>
      <c r="G280" s="39"/>
      <c r="H280" s="39" t="s">
        <v>34</v>
      </c>
      <c r="I280" s="39">
        <v>-1</v>
      </c>
      <c r="J280" s="39">
        <v>-11.4</v>
      </c>
      <c r="K280" s="39">
        <v>0</v>
      </c>
      <c r="L280" s="39">
        <v>0</v>
      </c>
      <c r="M280" s="39">
        <v>0</v>
      </c>
      <c r="N280" s="39">
        <v>0</v>
      </c>
      <c r="O280" s="39">
        <v>75.3</v>
      </c>
      <c r="P280" s="39">
        <v>24.7</v>
      </c>
      <c r="Q280" s="39">
        <v>65.400000000000006</v>
      </c>
      <c r="R280" s="39">
        <v>34.6</v>
      </c>
      <c r="S280" s="39">
        <v>57.1</v>
      </c>
      <c r="T280" s="39">
        <v>42.9</v>
      </c>
      <c r="U280" s="39">
        <v>62.1</v>
      </c>
      <c r="V280" s="39">
        <v>37.9</v>
      </c>
      <c r="W280" s="31" t="s">
        <v>532</v>
      </c>
      <c r="Y280" s="31" t="s">
        <v>22</v>
      </c>
      <c r="Z280" s="31" t="s">
        <v>531</v>
      </c>
      <c r="AA280" s="31" t="b">
        <v>0</v>
      </c>
    </row>
    <row r="281" spans="2:27" ht="15" x14ac:dyDescent="0.25">
      <c r="B281" s="8">
        <v>1</v>
      </c>
      <c r="C281" s="39" t="s">
        <v>533</v>
      </c>
      <c r="D281" s="39">
        <v>1</v>
      </c>
      <c r="E281" s="39" t="s">
        <v>736</v>
      </c>
      <c r="F281" s="39">
        <v>1</v>
      </c>
      <c r="G281" s="39"/>
      <c r="H281" s="39" t="s">
        <v>34</v>
      </c>
      <c r="I281" s="39">
        <v>13.9</v>
      </c>
      <c r="J281" s="39">
        <v>12.6</v>
      </c>
      <c r="K281" s="39">
        <v>0</v>
      </c>
      <c r="L281" s="39">
        <v>0</v>
      </c>
      <c r="M281" s="39">
        <v>0</v>
      </c>
      <c r="N281" s="39">
        <v>0</v>
      </c>
      <c r="O281" s="39">
        <v>38.9</v>
      </c>
      <c r="P281" s="39">
        <v>61.1</v>
      </c>
      <c r="Q281" s="39">
        <v>33.299999999999997</v>
      </c>
      <c r="R281" s="39">
        <v>66.7</v>
      </c>
      <c r="S281" s="39">
        <v>35.6</v>
      </c>
      <c r="T281" s="39">
        <v>64.400000000000006</v>
      </c>
      <c r="U281" s="39">
        <v>56.7</v>
      </c>
      <c r="V281" s="39">
        <v>43.3</v>
      </c>
      <c r="W281" s="31" t="s">
        <v>534</v>
      </c>
      <c r="Y281" s="31" t="s">
        <v>23</v>
      </c>
      <c r="Z281" s="31" t="s">
        <v>533</v>
      </c>
      <c r="AA281" s="31" t="b">
        <v>0</v>
      </c>
    </row>
    <row r="282" spans="2:27" ht="15" x14ac:dyDescent="0.25">
      <c r="B282" s="8">
        <v>1</v>
      </c>
      <c r="C282" s="39" t="s">
        <v>535</v>
      </c>
      <c r="D282" s="39">
        <v>1</v>
      </c>
      <c r="E282" s="39" t="s">
        <v>737</v>
      </c>
      <c r="F282" s="39">
        <v>1</v>
      </c>
      <c r="G282" s="39"/>
      <c r="H282" s="39" t="s">
        <v>34</v>
      </c>
      <c r="I282" s="39">
        <v>7.9</v>
      </c>
      <c r="J282" s="39">
        <v>11.1</v>
      </c>
      <c r="K282" s="39">
        <v>0</v>
      </c>
      <c r="L282" s="39">
        <v>0</v>
      </c>
      <c r="M282" s="39">
        <v>0</v>
      </c>
      <c r="N282" s="39">
        <v>0</v>
      </c>
      <c r="O282" s="39">
        <v>20.6</v>
      </c>
      <c r="P282" s="39">
        <v>79.400000000000006</v>
      </c>
      <c r="Q282" s="39">
        <v>43.3</v>
      </c>
      <c r="R282" s="39">
        <v>56.7</v>
      </c>
      <c r="S282" s="39">
        <v>35.1</v>
      </c>
      <c r="T282" s="39">
        <v>64.900000000000006</v>
      </c>
      <c r="U282" s="39">
        <v>39.799999999999997</v>
      </c>
      <c r="V282" s="39">
        <v>60.2</v>
      </c>
      <c r="W282" s="31" t="s">
        <v>536</v>
      </c>
      <c r="Y282" s="31" t="s">
        <v>25</v>
      </c>
      <c r="Z282" s="31" t="s">
        <v>535</v>
      </c>
      <c r="AA282" s="31" t="b">
        <v>0</v>
      </c>
    </row>
    <row r="283" spans="2:27" ht="15" x14ac:dyDescent="0.25">
      <c r="B283" s="8">
        <v>1</v>
      </c>
      <c r="C283" s="39" t="s">
        <v>537</v>
      </c>
      <c r="D283" s="39">
        <v>1</v>
      </c>
      <c r="E283" s="39" t="s">
        <v>736</v>
      </c>
      <c r="F283" s="39">
        <v>1</v>
      </c>
      <c r="G283" s="39"/>
      <c r="H283" s="39" t="s">
        <v>34</v>
      </c>
      <c r="I283" s="39">
        <v>10.9</v>
      </c>
      <c r="J283" s="39">
        <v>14.3</v>
      </c>
      <c r="K283" s="39">
        <v>0</v>
      </c>
      <c r="L283" s="39">
        <v>0</v>
      </c>
      <c r="M283" s="39">
        <v>0</v>
      </c>
      <c r="N283" s="39">
        <v>0</v>
      </c>
      <c r="O283" s="39">
        <v>15.2</v>
      </c>
      <c r="P283" s="39">
        <v>84.8</v>
      </c>
      <c r="Q283" s="39">
        <v>23.1</v>
      </c>
      <c r="R283" s="39">
        <v>76.900000000000006</v>
      </c>
      <c r="S283" s="39">
        <v>42.1</v>
      </c>
      <c r="T283" s="39">
        <v>57.9</v>
      </c>
      <c r="U283" s="39">
        <v>38.799999999999997</v>
      </c>
      <c r="V283" s="39">
        <v>61.2</v>
      </c>
      <c r="Y283" s="31" t="s">
        <v>23</v>
      </c>
      <c r="Z283" s="31" t="s">
        <v>537</v>
      </c>
      <c r="AA283" s="31" t="b">
        <v>0</v>
      </c>
    </row>
    <row r="284" spans="2:27" ht="15" x14ac:dyDescent="0.25">
      <c r="B284" s="8">
        <v>1</v>
      </c>
      <c r="C284" s="39" t="s">
        <v>538</v>
      </c>
      <c r="D284" s="39">
        <v>1</v>
      </c>
      <c r="E284" s="39" t="s">
        <v>736</v>
      </c>
      <c r="F284" s="39">
        <v>1</v>
      </c>
      <c r="G284" s="39"/>
      <c r="H284" s="39" t="s">
        <v>34</v>
      </c>
      <c r="I284" s="39">
        <v>6.5</v>
      </c>
      <c r="J284" s="39">
        <v>-1</v>
      </c>
      <c r="K284" s="39">
        <v>16</v>
      </c>
      <c r="L284" s="39">
        <v>0</v>
      </c>
      <c r="M284" s="39">
        <v>44.9</v>
      </c>
      <c r="N284" s="39">
        <v>50.6</v>
      </c>
      <c r="O284" s="39">
        <v>57.7</v>
      </c>
      <c r="P284" s="39">
        <v>42.3</v>
      </c>
      <c r="Q284" s="39">
        <v>47.4</v>
      </c>
      <c r="R284" s="39">
        <v>52.6</v>
      </c>
      <c r="S284" s="39">
        <v>51.5</v>
      </c>
      <c r="T284" s="39">
        <v>48.5</v>
      </c>
      <c r="U284" s="39">
        <v>57.3</v>
      </c>
      <c r="V284" s="39">
        <v>42.7</v>
      </c>
      <c r="W284" s="31" t="s">
        <v>539</v>
      </c>
      <c r="Y284" s="31" t="s">
        <v>23</v>
      </c>
      <c r="Z284" s="31" t="s">
        <v>538</v>
      </c>
      <c r="AA284" s="31" t="b">
        <v>0</v>
      </c>
    </row>
    <row r="285" spans="2:27" ht="15" x14ac:dyDescent="0.25">
      <c r="B285" s="8">
        <v>1</v>
      </c>
      <c r="C285" s="39" t="s">
        <v>540</v>
      </c>
      <c r="D285" s="39">
        <v>1</v>
      </c>
      <c r="E285" s="39" t="s">
        <v>737</v>
      </c>
      <c r="F285" s="39">
        <v>1</v>
      </c>
      <c r="G285" s="39"/>
      <c r="H285" s="39" t="s">
        <v>34</v>
      </c>
      <c r="I285" s="39">
        <v>4.3</v>
      </c>
      <c r="J285" s="39">
        <v>8.4</v>
      </c>
      <c r="K285" s="39">
        <v>0</v>
      </c>
      <c r="L285" s="39">
        <v>0</v>
      </c>
      <c r="M285" s="39">
        <v>0</v>
      </c>
      <c r="N285" s="39">
        <v>0</v>
      </c>
      <c r="O285" s="39">
        <v>33</v>
      </c>
      <c r="P285" s="39">
        <v>67</v>
      </c>
      <c r="Q285" s="39">
        <v>35</v>
      </c>
      <c r="R285" s="39">
        <v>65</v>
      </c>
      <c r="S285" s="39">
        <v>47</v>
      </c>
      <c r="T285" s="39">
        <v>53</v>
      </c>
      <c r="U285" s="39">
        <v>41</v>
      </c>
      <c r="V285" s="39">
        <v>59</v>
      </c>
      <c r="Y285" s="31" t="s">
        <v>24</v>
      </c>
      <c r="Z285" s="31" t="s">
        <v>540</v>
      </c>
      <c r="AA285" s="31" t="b">
        <v>0</v>
      </c>
    </row>
    <row r="286" spans="2:27" ht="15" x14ac:dyDescent="0.25">
      <c r="B286" s="8">
        <v>1</v>
      </c>
      <c r="C286" s="39" t="s">
        <v>541</v>
      </c>
      <c r="D286" s="39">
        <v>1</v>
      </c>
      <c r="E286" s="39" t="s">
        <v>736</v>
      </c>
      <c r="F286" s="39">
        <v>1</v>
      </c>
      <c r="G286" s="39"/>
      <c r="H286" s="39" t="s">
        <v>34</v>
      </c>
      <c r="I286" s="39">
        <v>7.9</v>
      </c>
      <c r="J286" s="39">
        <v>-4.2</v>
      </c>
      <c r="K286" s="39">
        <v>-31.7</v>
      </c>
      <c r="L286" s="39">
        <v>-30</v>
      </c>
      <c r="M286" s="39">
        <v>0.6</v>
      </c>
      <c r="N286" s="39">
        <v>1.9</v>
      </c>
      <c r="O286" s="39">
        <v>58.4</v>
      </c>
      <c r="P286" s="39">
        <v>41.6</v>
      </c>
      <c r="Q286" s="39">
        <v>30.7</v>
      </c>
      <c r="R286" s="39">
        <v>69.3</v>
      </c>
      <c r="S286" s="39">
        <v>33.700000000000003</v>
      </c>
      <c r="T286" s="39">
        <v>66.3</v>
      </c>
      <c r="U286" s="39">
        <v>55.7</v>
      </c>
      <c r="V286" s="39">
        <v>44.3</v>
      </c>
      <c r="W286" s="31" t="s">
        <v>542</v>
      </c>
      <c r="Y286" s="31" t="s">
        <v>23</v>
      </c>
      <c r="Z286" s="31" t="s">
        <v>541</v>
      </c>
      <c r="AA286" s="31" t="b">
        <v>0</v>
      </c>
    </row>
    <row r="287" spans="2:27" ht="15" x14ac:dyDescent="0.25">
      <c r="B287" s="8">
        <v>1</v>
      </c>
      <c r="C287" s="39" t="s">
        <v>543</v>
      </c>
      <c r="D287" s="39">
        <v>1</v>
      </c>
      <c r="E287" s="39" t="s">
        <v>740</v>
      </c>
      <c r="F287" s="39">
        <v>1</v>
      </c>
      <c r="G287" s="39"/>
      <c r="H287" s="39" t="s">
        <v>46</v>
      </c>
      <c r="I287" s="39">
        <v>8</v>
      </c>
      <c r="J287" s="39">
        <v>11</v>
      </c>
      <c r="K287" s="39">
        <v>0</v>
      </c>
      <c r="L287" s="39">
        <v>0</v>
      </c>
      <c r="M287" s="39">
        <v>0</v>
      </c>
      <c r="N287" s="39">
        <v>0</v>
      </c>
      <c r="O287" s="39">
        <v>64</v>
      </c>
      <c r="P287" s="39">
        <v>36</v>
      </c>
      <c r="Q287" s="39">
        <v>97</v>
      </c>
      <c r="R287" s="39">
        <v>3</v>
      </c>
      <c r="S287" s="39">
        <v>90</v>
      </c>
      <c r="T287" s="39">
        <v>10</v>
      </c>
      <c r="U287" s="39">
        <v>91</v>
      </c>
      <c r="V287" s="39">
        <v>9</v>
      </c>
      <c r="W287" s="31" t="s">
        <v>544</v>
      </c>
      <c r="Y287" s="31" t="s">
        <v>22</v>
      </c>
      <c r="Z287" s="31" t="s">
        <v>543</v>
      </c>
      <c r="AA287" s="31" t="b">
        <v>0</v>
      </c>
    </row>
    <row r="288" spans="2:27" ht="15" x14ac:dyDescent="0.25">
      <c r="B288" s="8">
        <v>1</v>
      </c>
      <c r="C288" s="39" t="s">
        <v>545</v>
      </c>
      <c r="D288" s="39">
        <v>1</v>
      </c>
      <c r="E288" s="39" t="s">
        <v>738</v>
      </c>
      <c r="F288" s="39">
        <v>1</v>
      </c>
      <c r="G288" s="39"/>
      <c r="H288" s="39" t="s">
        <v>34</v>
      </c>
      <c r="I288" s="39">
        <v>20.8</v>
      </c>
      <c r="J288" s="39">
        <v>26</v>
      </c>
      <c r="K288" s="39">
        <v>0</v>
      </c>
      <c r="L288" s="39">
        <v>0</v>
      </c>
      <c r="M288" s="39">
        <v>0</v>
      </c>
      <c r="N288" s="39">
        <v>0</v>
      </c>
      <c r="O288" s="39">
        <v>10.1</v>
      </c>
      <c r="P288" s="39">
        <v>89.9</v>
      </c>
      <c r="Q288" s="39">
        <v>18.7</v>
      </c>
      <c r="R288" s="39">
        <v>81.3</v>
      </c>
      <c r="S288" s="39">
        <v>24.4</v>
      </c>
      <c r="T288" s="39">
        <v>75.599999999999994</v>
      </c>
      <c r="U288" s="39">
        <v>36.5</v>
      </c>
      <c r="V288" s="39">
        <v>63.5</v>
      </c>
      <c r="Y288" s="31" t="s">
        <v>25</v>
      </c>
      <c r="Z288" s="31" t="s">
        <v>545</v>
      </c>
      <c r="AA288" s="31" t="b">
        <v>0</v>
      </c>
    </row>
    <row r="289" spans="2:27" ht="15" x14ac:dyDescent="0.25">
      <c r="B289" s="8">
        <v>1</v>
      </c>
      <c r="C289" s="39" t="s">
        <v>546</v>
      </c>
      <c r="D289" s="39">
        <v>1</v>
      </c>
      <c r="E289" s="39" t="s">
        <v>738</v>
      </c>
      <c r="F289" s="39">
        <v>1</v>
      </c>
      <c r="G289" s="39"/>
      <c r="H289" s="39" t="s">
        <v>34</v>
      </c>
      <c r="I289" s="39">
        <v>12.5</v>
      </c>
      <c r="J289" s="39">
        <v>12.5</v>
      </c>
      <c r="K289" s="39">
        <v>25</v>
      </c>
      <c r="L289" s="39">
        <v>25</v>
      </c>
      <c r="M289" s="39">
        <v>0.6</v>
      </c>
      <c r="N289" s="39">
        <v>0.6</v>
      </c>
      <c r="O289" s="39">
        <v>30.5</v>
      </c>
      <c r="P289" s="39">
        <v>69.5</v>
      </c>
      <c r="Q289" s="39">
        <v>20.7</v>
      </c>
      <c r="R289" s="39">
        <v>79.3</v>
      </c>
      <c r="S289" s="39">
        <v>31.3</v>
      </c>
      <c r="T289" s="39">
        <v>68.7</v>
      </c>
      <c r="U289" s="39">
        <v>40.5</v>
      </c>
      <c r="V289" s="39">
        <v>59.5</v>
      </c>
      <c r="W289" s="31" t="s">
        <v>547</v>
      </c>
      <c r="Y289" s="31" t="s">
        <v>25</v>
      </c>
      <c r="Z289" s="31" t="s">
        <v>546</v>
      </c>
      <c r="AA289" s="31" t="b">
        <v>0</v>
      </c>
    </row>
    <row r="290" spans="2:27" ht="15" x14ac:dyDescent="0.25">
      <c r="B290" s="8">
        <v>1</v>
      </c>
      <c r="C290" s="39" t="s">
        <v>548</v>
      </c>
      <c r="D290" s="39">
        <v>1</v>
      </c>
      <c r="E290" s="39" t="s">
        <v>737</v>
      </c>
      <c r="F290" s="39">
        <v>1</v>
      </c>
      <c r="G290" s="39"/>
      <c r="H290" s="39" t="s">
        <v>34</v>
      </c>
      <c r="I290" s="39">
        <v>18.600000000000001</v>
      </c>
      <c r="J290" s="39">
        <v>27.2</v>
      </c>
      <c r="K290" s="39">
        <v>20.7</v>
      </c>
      <c r="L290" s="39">
        <v>21.2</v>
      </c>
      <c r="M290" s="39">
        <v>10.199999999999999</v>
      </c>
      <c r="N290" s="39">
        <v>8.3000000000000007</v>
      </c>
      <c r="O290" s="39">
        <v>15.4</v>
      </c>
      <c r="P290" s="39">
        <v>84.6</v>
      </c>
      <c r="Q290" s="39">
        <v>21.6</v>
      </c>
      <c r="R290" s="39">
        <v>78.400000000000006</v>
      </c>
      <c r="S290" s="39">
        <v>28.2</v>
      </c>
      <c r="T290" s="39">
        <v>71.8</v>
      </c>
      <c r="U290" s="39">
        <v>38.799999999999997</v>
      </c>
      <c r="V290" s="39">
        <v>61.2</v>
      </c>
      <c r="W290" s="31" t="s">
        <v>549</v>
      </c>
      <c r="Y290" s="31" t="s">
        <v>25</v>
      </c>
      <c r="Z290" s="31" t="s">
        <v>548</v>
      </c>
      <c r="AA290" s="31" t="b">
        <v>0</v>
      </c>
    </row>
    <row r="291" spans="2:27" ht="15" x14ac:dyDescent="0.25">
      <c r="B291" s="8">
        <v>1</v>
      </c>
      <c r="C291" s="39" t="s">
        <v>550</v>
      </c>
      <c r="D291" s="39">
        <v>1</v>
      </c>
      <c r="E291" s="39" t="s">
        <v>741</v>
      </c>
      <c r="F291" s="39">
        <v>1</v>
      </c>
      <c r="G291" s="39"/>
      <c r="H291" s="39">
        <v>1</v>
      </c>
      <c r="I291" s="39">
        <v>9.9</v>
      </c>
      <c r="J291" s="39">
        <v>13.9</v>
      </c>
      <c r="K291" s="39">
        <v>100</v>
      </c>
      <c r="L291" s="39">
        <v>100</v>
      </c>
      <c r="M291" s="39">
        <v>0.1</v>
      </c>
      <c r="N291" s="39">
        <v>0</v>
      </c>
      <c r="O291" s="39">
        <v>21.8</v>
      </c>
      <c r="P291" s="39">
        <v>78.2</v>
      </c>
      <c r="Q291" s="39">
        <v>22.3</v>
      </c>
      <c r="R291" s="39">
        <v>77.7</v>
      </c>
      <c r="S291" s="39">
        <v>28.8</v>
      </c>
      <c r="T291" s="39">
        <v>71.2</v>
      </c>
      <c r="U291" s="39">
        <v>34.5</v>
      </c>
      <c r="V291" s="39">
        <v>65.5</v>
      </c>
      <c r="W291" s="31" t="s">
        <v>551</v>
      </c>
      <c r="Y291" s="31" t="s">
        <v>24</v>
      </c>
      <c r="Z291" s="31" t="s">
        <v>550</v>
      </c>
      <c r="AA291" s="31" t="b">
        <v>0</v>
      </c>
    </row>
    <row r="292" spans="2:27" ht="15" x14ac:dyDescent="0.25">
      <c r="B292" s="8">
        <v>0</v>
      </c>
      <c r="C292" s="39" t="s">
        <v>552</v>
      </c>
      <c r="D292" s="39">
        <v>1</v>
      </c>
      <c r="E292" s="39" t="s">
        <v>736</v>
      </c>
      <c r="F292" s="39">
        <v>1</v>
      </c>
      <c r="G292" s="39"/>
      <c r="H292" s="39">
        <v>1</v>
      </c>
      <c r="I292" s="39">
        <v>8.3000000000000007</v>
      </c>
      <c r="J292" s="39">
        <v>10.4</v>
      </c>
      <c r="K292" s="39">
        <v>0</v>
      </c>
      <c r="L292" s="39">
        <v>0</v>
      </c>
      <c r="M292" s="39">
        <v>0</v>
      </c>
      <c r="N292" s="39">
        <v>0</v>
      </c>
      <c r="O292" s="39">
        <v>30.8</v>
      </c>
      <c r="P292" s="39">
        <v>69.2</v>
      </c>
      <c r="Q292" s="39">
        <v>61.5</v>
      </c>
      <c r="R292" s="39">
        <v>38.5</v>
      </c>
      <c r="S292" s="39">
        <v>42.3</v>
      </c>
      <c r="T292" s="39">
        <v>57.7</v>
      </c>
      <c r="U292" s="39">
        <v>51.9</v>
      </c>
      <c r="V292" s="39">
        <v>48.1</v>
      </c>
      <c r="W292" s="31" t="s">
        <v>553</v>
      </c>
      <c r="Y292" s="31" t="s">
        <v>29</v>
      </c>
      <c r="Z292" s="31" t="s">
        <v>552</v>
      </c>
      <c r="AA292" s="31" t="b">
        <v>0</v>
      </c>
    </row>
    <row r="293" spans="2:27" ht="15" x14ac:dyDescent="0.25">
      <c r="B293" s="8">
        <v>1</v>
      </c>
      <c r="C293" s="39" t="s">
        <v>554</v>
      </c>
      <c r="D293" s="39">
        <v>1</v>
      </c>
      <c r="E293" s="39" t="s">
        <v>736</v>
      </c>
      <c r="F293" s="39">
        <v>1</v>
      </c>
      <c r="G293" s="39"/>
      <c r="H293" s="39" t="s">
        <v>34</v>
      </c>
      <c r="I293" s="39">
        <v>-4.9000000000000004</v>
      </c>
      <c r="J293" s="39">
        <v>-17.100000000000001</v>
      </c>
      <c r="K293" s="39">
        <v>0</v>
      </c>
      <c r="L293" s="39">
        <v>0</v>
      </c>
      <c r="M293" s="39">
        <v>0</v>
      </c>
      <c r="N293" s="39">
        <v>0</v>
      </c>
      <c r="O293" s="39">
        <v>72</v>
      </c>
      <c r="P293" s="39">
        <v>28</v>
      </c>
      <c r="Q293" s="39">
        <v>52</v>
      </c>
      <c r="R293" s="39">
        <v>48</v>
      </c>
      <c r="S293" s="39">
        <v>39</v>
      </c>
      <c r="T293" s="39">
        <v>61</v>
      </c>
      <c r="U293" s="39">
        <v>45</v>
      </c>
      <c r="V293" s="39">
        <v>55</v>
      </c>
      <c r="W293" s="31" t="s">
        <v>555</v>
      </c>
      <c r="Y293" s="31" t="s">
        <v>23</v>
      </c>
      <c r="Z293" s="31" t="s">
        <v>554</v>
      </c>
      <c r="AA293" s="31" t="b">
        <v>0</v>
      </c>
    </row>
    <row r="294" spans="2:27" ht="15" x14ac:dyDescent="0.25">
      <c r="B294" s="8">
        <v>1</v>
      </c>
      <c r="C294" s="39" t="s">
        <v>556</v>
      </c>
      <c r="D294" s="39">
        <v>1</v>
      </c>
      <c r="E294" s="39" t="s">
        <v>736</v>
      </c>
      <c r="F294" s="39">
        <v>1</v>
      </c>
      <c r="G294" s="39"/>
      <c r="H294" s="39" t="s">
        <v>34</v>
      </c>
      <c r="I294" s="39">
        <v>12.3</v>
      </c>
      <c r="J294" s="39">
        <v>3.7</v>
      </c>
      <c r="K294" s="39">
        <v>0</v>
      </c>
      <c r="L294" s="39">
        <v>0</v>
      </c>
      <c r="M294" s="39">
        <v>0</v>
      </c>
      <c r="N294" s="39">
        <v>0</v>
      </c>
      <c r="O294" s="39">
        <v>61.5</v>
      </c>
      <c r="P294" s="39">
        <v>38.5</v>
      </c>
      <c r="Q294" s="39">
        <v>35.9</v>
      </c>
      <c r="R294" s="39">
        <v>64.099999999999994</v>
      </c>
      <c r="S294" s="39">
        <v>42.3</v>
      </c>
      <c r="T294" s="39">
        <v>57.7</v>
      </c>
      <c r="U294" s="39">
        <v>60.3</v>
      </c>
      <c r="V294" s="39">
        <v>39.700000000000003</v>
      </c>
      <c r="Y294" s="31" t="s">
        <v>23</v>
      </c>
      <c r="Z294" s="31" t="s">
        <v>556</v>
      </c>
      <c r="AA294" s="31" t="b">
        <v>0</v>
      </c>
    </row>
    <row r="295" spans="2:27" ht="15" x14ac:dyDescent="0.25">
      <c r="B295" s="8">
        <v>1</v>
      </c>
      <c r="C295" s="39" t="s">
        <v>557</v>
      </c>
      <c r="D295" s="39">
        <v>1</v>
      </c>
      <c r="E295" s="39" t="s">
        <v>738</v>
      </c>
      <c r="F295" s="39">
        <v>1</v>
      </c>
      <c r="G295" s="39"/>
      <c r="H295" s="39" t="s">
        <v>34</v>
      </c>
      <c r="I295" s="39">
        <v>11.8</v>
      </c>
      <c r="J295" s="39">
        <v>12</v>
      </c>
      <c r="K295" s="39">
        <v>0</v>
      </c>
      <c r="L295" s="39">
        <v>0</v>
      </c>
      <c r="M295" s="39">
        <v>0</v>
      </c>
      <c r="N295" s="39">
        <v>0</v>
      </c>
      <c r="O295" s="39">
        <v>23.6</v>
      </c>
      <c r="P295" s="39">
        <v>76.400000000000006</v>
      </c>
      <c r="Q295" s="39">
        <v>28.4</v>
      </c>
      <c r="R295" s="39">
        <v>71.599999999999994</v>
      </c>
      <c r="S295" s="39">
        <v>30.7</v>
      </c>
      <c r="T295" s="39">
        <v>69.3</v>
      </c>
      <c r="U295" s="39">
        <v>42.4</v>
      </c>
      <c r="V295" s="39">
        <v>57.6</v>
      </c>
      <c r="W295" s="31" t="s">
        <v>558</v>
      </c>
      <c r="Y295" s="31" t="s">
        <v>26</v>
      </c>
      <c r="Z295" s="31" t="s">
        <v>557</v>
      </c>
      <c r="AA295" s="31" t="b">
        <v>0</v>
      </c>
    </row>
    <row r="296" spans="2:27" ht="15" x14ac:dyDescent="0.25">
      <c r="B296" s="8">
        <v>1</v>
      </c>
      <c r="C296" s="39" t="s">
        <v>559</v>
      </c>
      <c r="D296" s="39">
        <v>1</v>
      </c>
      <c r="E296" s="39" t="s">
        <v>736</v>
      </c>
      <c r="F296" s="39">
        <v>1</v>
      </c>
      <c r="G296" s="39"/>
      <c r="H296" s="39" t="s">
        <v>34</v>
      </c>
      <c r="I296" s="39">
        <v>-7.9</v>
      </c>
      <c r="J296" s="39">
        <v>-13.4</v>
      </c>
      <c r="K296" s="39">
        <v>-204.8</v>
      </c>
      <c r="L296" s="39">
        <v>-877.5</v>
      </c>
      <c r="M296" s="39">
        <v>7.3</v>
      </c>
      <c r="N296" s="39">
        <v>2</v>
      </c>
      <c r="O296" s="39">
        <v>76.3</v>
      </c>
      <c r="P296" s="39">
        <v>23.7</v>
      </c>
      <c r="Q296" s="39">
        <v>69.900000000000006</v>
      </c>
      <c r="R296" s="39">
        <v>30.1</v>
      </c>
      <c r="S296" s="39">
        <v>37.6</v>
      </c>
      <c r="T296" s="39">
        <v>62.4</v>
      </c>
      <c r="U296" s="39">
        <v>52.2</v>
      </c>
      <c r="V296" s="39">
        <v>47.8</v>
      </c>
      <c r="Y296" s="31" t="s">
        <v>23</v>
      </c>
      <c r="Z296" s="31" t="s">
        <v>559</v>
      </c>
      <c r="AA296" s="31" t="b">
        <v>0</v>
      </c>
    </row>
    <row r="297" spans="2:27" ht="15" x14ac:dyDescent="0.25">
      <c r="B297" s="8">
        <v>0</v>
      </c>
      <c r="C297" s="39" t="s">
        <v>560</v>
      </c>
      <c r="D297" s="39">
        <v>1</v>
      </c>
      <c r="E297" s="39" t="s">
        <v>736</v>
      </c>
      <c r="F297" s="39">
        <v>1</v>
      </c>
      <c r="G297" s="39"/>
      <c r="H297" s="39" t="s">
        <v>34</v>
      </c>
      <c r="I297" s="39">
        <v>0.8</v>
      </c>
      <c r="J297" s="39">
        <v>-16.5</v>
      </c>
      <c r="K297" s="39">
        <v>100</v>
      </c>
      <c r="L297" s="39">
        <v>100</v>
      </c>
      <c r="M297" s="39">
        <v>15.3</v>
      </c>
      <c r="N297" s="39">
        <v>0</v>
      </c>
      <c r="O297" s="39">
        <v>75.400000000000006</v>
      </c>
      <c r="P297" s="39">
        <v>24.6</v>
      </c>
      <c r="Q297" s="39">
        <v>54.1</v>
      </c>
      <c r="R297" s="39">
        <v>45.9</v>
      </c>
      <c r="S297" s="39">
        <v>42.6</v>
      </c>
      <c r="T297" s="39">
        <v>57.4</v>
      </c>
      <c r="U297" s="39">
        <v>52.5</v>
      </c>
      <c r="V297" s="39">
        <v>47.5</v>
      </c>
      <c r="W297" s="31" t="s">
        <v>561</v>
      </c>
      <c r="Y297" s="31" t="s">
        <v>29</v>
      </c>
      <c r="Z297" s="31" t="s">
        <v>560</v>
      </c>
      <c r="AA297" s="31" t="b">
        <v>0</v>
      </c>
    </row>
    <row r="298" spans="2:27" ht="15" x14ac:dyDescent="0.25">
      <c r="B298" s="8">
        <v>1</v>
      </c>
      <c r="C298" s="39" t="s">
        <v>562</v>
      </c>
      <c r="D298" s="39">
        <v>1</v>
      </c>
      <c r="E298" s="39" t="s">
        <v>736</v>
      </c>
      <c r="F298" s="39">
        <v>1</v>
      </c>
      <c r="G298" s="39"/>
      <c r="H298" s="39" t="s">
        <v>34</v>
      </c>
      <c r="I298" s="39">
        <v>3.7</v>
      </c>
      <c r="J298" s="39">
        <v>20</v>
      </c>
      <c r="K298" s="39">
        <v>0</v>
      </c>
      <c r="L298" s="39">
        <v>0</v>
      </c>
      <c r="M298" s="39">
        <v>0</v>
      </c>
      <c r="N298" s="39">
        <v>0</v>
      </c>
      <c r="O298" s="39">
        <v>59</v>
      </c>
      <c r="P298" s="39">
        <v>41</v>
      </c>
      <c r="Q298" s="39">
        <v>37</v>
      </c>
      <c r="R298" s="39">
        <v>63</v>
      </c>
      <c r="S298" s="39">
        <v>54</v>
      </c>
      <c r="T298" s="39">
        <v>46</v>
      </c>
      <c r="U298" s="39">
        <v>55</v>
      </c>
      <c r="V298" s="39">
        <v>45</v>
      </c>
      <c r="W298" s="31" t="s">
        <v>563</v>
      </c>
      <c r="Y298" s="31" t="s">
        <v>22</v>
      </c>
      <c r="Z298" s="31" t="s">
        <v>562</v>
      </c>
      <c r="AA298" s="31" t="b">
        <v>0</v>
      </c>
    </row>
    <row r="299" spans="2:27" ht="15" x14ac:dyDescent="0.25">
      <c r="B299" s="8">
        <v>1</v>
      </c>
      <c r="C299" s="39" t="s">
        <v>564</v>
      </c>
      <c r="D299" s="39">
        <v>1</v>
      </c>
      <c r="E299" s="39" t="s">
        <v>736</v>
      </c>
      <c r="F299" s="39">
        <v>1</v>
      </c>
      <c r="G299" s="39"/>
      <c r="H299" s="39" t="s">
        <v>34</v>
      </c>
      <c r="I299" s="39">
        <v>-2.1</v>
      </c>
      <c r="J299" s="39">
        <v>-14.3</v>
      </c>
      <c r="K299" s="39">
        <v>0</v>
      </c>
      <c r="L299" s="39">
        <v>0</v>
      </c>
      <c r="M299" s="39">
        <v>0</v>
      </c>
      <c r="N299" s="39">
        <v>0</v>
      </c>
      <c r="O299" s="39">
        <v>73.599999999999994</v>
      </c>
      <c r="P299" s="39">
        <v>26.4</v>
      </c>
      <c r="Q299" s="39">
        <v>54.2</v>
      </c>
      <c r="R299" s="39">
        <v>45.8</v>
      </c>
      <c r="S299" s="39">
        <v>40.200000000000003</v>
      </c>
      <c r="T299" s="39">
        <v>59.8</v>
      </c>
      <c r="U299" s="39">
        <v>60.7</v>
      </c>
      <c r="V299" s="39">
        <v>39.299999999999997</v>
      </c>
      <c r="W299" s="31" t="s">
        <v>565</v>
      </c>
      <c r="Y299" s="31" t="s">
        <v>23</v>
      </c>
      <c r="Z299" s="31" t="s">
        <v>564</v>
      </c>
      <c r="AA299" s="31" t="b">
        <v>0</v>
      </c>
    </row>
    <row r="300" spans="2:27" ht="15" x14ac:dyDescent="0.25">
      <c r="B300" s="8">
        <v>1</v>
      </c>
      <c r="C300" s="39" t="s">
        <v>566</v>
      </c>
      <c r="D300" s="39">
        <v>1</v>
      </c>
      <c r="E300" s="39" t="s">
        <v>736</v>
      </c>
      <c r="F300" s="39">
        <v>1</v>
      </c>
      <c r="G300" s="39"/>
      <c r="H300" s="39" t="s">
        <v>34</v>
      </c>
      <c r="I300" s="39">
        <v>-0.3</v>
      </c>
      <c r="J300" s="39">
        <v>-14.8</v>
      </c>
      <c r="K300" s="39">
        <v>-3.2</v>
      </c>
      <c r="L300" s="39">
        <v>0</v>
      </c>
      <c r="M300" s="39">
        <v>6.1</v>
      </c>
      <c r="N300" s="39">
        <v>6.9</v>
      </c>
      <c r="O300" s="39">
        <v>61.4</v>
      </c>
      <c r="P300" s="39">
        <v>38.6</v>
      </c>
      <c r="Q300" s="39">
        <v>52.4</v>
      </c>
      <c r="R300" s="39">
        <v>47.6</v>
      </c>
      <c r="S300" s="39">
        <v>34.9</v>
      </c>
      <c r="T300" s="39">
        <v>65.099999999999994</v>
      </c>
      <c r="U300" s="39">
        <v>57.5</v>
      </c>
      <c r="V300" s="39">
        <v>42.5</v>
      </c>
      <c r="W300" s="31" t="s">
        <v>567</v>
      </c>
      <c r="Y300" s="31" t="s">
        <v>22</v>
      </c>
      <c r="Z300" s="31" t="s">
        <v>566</v>
      </c>
      <c r="AA300" s="31" t="b">
        <v>0</v>
      </c>
    </row>
    <row r="301" spans="2:27" ht="15" x14ac:dyDescent="0.25">
      <c r="B301" s="8">
        <v>1</v>
      </c>
      <c r="C301" s="39" t="s">
        <v>568</v>
      </c>
      <c r="D301" s="39">
        <v>1</v>
      </c>
      <c r="E301" s="39" t="s">
        <v>736</v>
      </c>
      <c r="F301" s="39">
        <v>1</v>
      </c>
      <c r="G301" s="39"/>
      <c r="H301" s="39" t="s">
        <v>34</v>
      </c>
      <c r="I301" s="39">
        <v>1.1000000000000001</v>
      </c>
      <c r="J301" s="39">
        <v>-8.6999999999999993</v>
      </c>
      <c r="K301" s="39">
        <v>0</v>
      </c>
      <c r="L301" s="39">
        <v>0</v>
      </c>
      <c r="M301" s="39">
        <v>0</v>
      </c>
      <c r="N301" s="39">
        <v>0</v>
      </c>
      <c r="O301" s="39">
        <v>30</v>
      </c>
      <c r="P301" s="39">
        <v>70</v>
      </c>
      <c r="Q301" s="39">
        <v>32</v>
      </c>
      <c r="R301" s="39">
        <v>68</v>
      </c>
      <c r="S301" s="39">
        <v>27</v>
      </c>
      <c r="T301" s="39">
        <v>73</v>
      </c>
      <c r="U301" s="39">
        <v>44</v>
      </c>
      <c r="V301" s="39">
        <v>56</v>
      </c>
      <c r="W301" s="31" t="s">
        <v>569</v>
      </c>
      <c r="Y301" s="31" t="s">
        <v>23</v>
      </c>
      <c r="Z301" s="31" t="s">
        <v>568</v>
      </c>
      <c r="AA301" s="31" t="b">
        <v>0</v>
      </c>
    </row>
    <row r="302" spans="2:27" ht="15" x14ac:dyDescent="0.25">
      <c r="B302" s="8">
        <v>1</v>
      </c>
      <c r="C302" s="39" t="s">
        <v>570</v>
      </c>
      <c r="D302" s="39">
        <v>1</v>
      </c>
      <c r="E302" s="39" t="s">
        <v>736</v>
      </c>
      <c r="F302" s="39">
        <v>1</v>
      </c>
      <c r="G302" s="39"/>
      <c r="H302" s="39" t="s">
        <v>34</v>
      </c>
      <c r="I302" s="39">
        <v>5.5</v>
      </c>
      <c r="J302" s="39">
        <v>0.6</v>
      </c>
      <c r="K302" s="39">
        <v>0</v>
      </c>
      <c r="L302" s="39">
        <v>0</v>
      </c>
      <c r="M302" s="39">
        <v>0</v>
      </c>
      <c r="N302" s="39">
        <v>0</v>
      </c>
      <c r="O302" s="39">
        <v>55.6</v>
      </c>
      <c r="P302" s="39">
        <v>44.4</v>
      </c>
      <c r="Q302" s="39">
        <v>35.200000000000003</v>
      </c>
      <c r="R302" s="39">
        <v>64.8</v>
      </c>
      <c r="S302" s="39">
        <v>50</v>
      </c>
      <c r="T302" s="39">
        <v>50</v>
      </c>
      <c r="U302" s="39">
        <v>60.6</v>
      </c>
      <c r="V302" s="39">
        <v>39.4</v>
      </c>
      <c r="Y302" s="31" t="s">
        <v>23</v>
      </c>
      <c r="Z302" s="31" t="s">
        <v>570</v>
      </c>
      <c r="AA302" s="31" t="b">
        <v>0</v>
      </c>
    </row>
    <row r="303" spans="2:27" ht="15" x14ac:dyDescent="0.25">
      <c r="B303" s="8">
        <v>1</v>
      </c>
      <c r="C303" s="39" t="s">
        <v>571</v>
      </c>
      <c r="D303" s="39">
        <v>1</v>
      </c>
      <c r="E303" s="39" t="s">
        <v>736</v>
      </c>
      <c r="F303" s="39">
        <v>1</v>
      </c>
      <c r="G303" s="39"/>
      <c r="H303" s="39" t="s">
        <v>34</v>
      </c>
      <c r="I303" s="39">
        <v>12.6</v>
      </c>
      <c r="J303" s="39">
        <v>15.4</v>
      </c>
      <c r="K303" s="39">
        <v>0</v>
      </c>
      <c r="L303" s="39">
        <v>0</v>
      </c>
      <c r="M303" s="39">
        <v>0</v>
      </c>
      <c r="N303" s="39">
        <v>0</v>
      </c>
      <c r="O303" s="39">
        <v>38.5</v>
      </c>
      <c r="P303" s="39">
        <v>61.5</v>
      </c>
      <c r="Q303" s="39">
        <v>25.9</v>
      </c>
      <c r="R303" s="39">
        <v>74.099999999999994</v>
      </c>
      <c r="S303" s="39">
        <v>43.6</v>
      </c>
      <c r="T303" s="39">
        <v>56.4</v>
      </c>
      <c r="U303" s="39">
        <v>59.5</v>
      </c>
      <c r="V303" s="39">
        <v>40.5</v>
      </c>
      <c r="W303" s="31" t="s">
        <v>572</v>
      </c>
      <c r="Y303" s="31" t="s">
        <v>23</v>
      </c>
      <c r="Z303" s="31" t="s">
        <v>571</v>
      </c>
      <c r="AA303" s="31" t="b">
        <v>0</v>
      </c>
    </row>
    <row r="304" spans="2:27" ht="15" x14ac:dyDescent="0.25">
      <c r="B304" s="8">
        <v>1</v>
      </c>
      <c r="C304" s="39" t="s">
        <v>573</v>
      </c>
      <c r="D304" s="39">
        <v>1</v>
      </c>
      <c r="E304" s="39" t="s">
        <v>736</v>
      </c>
      <c r="F304" s="39">
        <v>1</v>
      </c>
      <c r="G304" s="39"/>
      <c r="H304" s="39" t="s">
        <v>34</v>
      </c>
      <c r="I304" s="39">
        <v>8.8000000000000007</v>
      </c>
      <c r="J304" s="39">
        <v>12</v>
      </c>
      <c r="K304" s="39">
        <v>0</v>
      </c>
      <c r="L304" s="39">
        <v>0</v>
      </c>
      <c r="M304" s="39">
        <v>0</v>
      </c>
      <c r="N304" s="39">
        <v>0</v>
      </c>
      <c r="O304" s="39">
        <v>30</v>
      </c>
      <c r="P304" s="39">
        <v>70</v>
      </c>
      <c r="Q304" s="39">
        <v>33</v>
      </c>
      <c r="R304" s="39">
        <v>67</v>
      </c>
      <c r="S304" s="39">
        <v>45</v>
      </c>
      <c r="T304" s="39">
        <v>55</v>
      </c>
      <c r="U304" s="39">
        <v>45</v>
      </c>
      <c r="V304" s="39">
        <v>55</v>
      </c>
      <c r="Y304" s="31" t="s">
        <v>23</v>
      </c>
      <c r="Z304" s="31" t="s">
        <v>573</v>
      </c>
      <c r="AA304" s="31" t="b">
        <v>0</v>
      </c>
    </row>
    <row r="305" spans="2:27" ht="15" x14ac:dyDescent="0.25">
      <c r="B305" s="8">
        <v>1</v>
      </c>
      <c r="C305" s="39" t="s">
        <v>574</v>
      </c>
      <c r="D305" s="39">
        <v>1</v>
      </c>
      <c r="E305" s="39" t="s">
        <v>737</v>
      </c>
      <c r="F305" s="39">
        <v>1</v>
      </c>
      <c r="G305" s="39"/>
      <c r="H305" s="39" t="s">
        <v>34</v>
      </c>
      <c r="I305" s="39">
        <v>17.5</v>
      </c>
      <c r="J305" s="39">
        <v>20.9</v>
      </c>
      <c r="K305" s="39">
        <v>0</v>
      </c>
      <c r="L305" s="39">
        <v>0</v>
      </c>
      <c r="M305" s="39">
        <v>0</v>
      </c>
      <c r="N305" s="39">
        <v>0</v>
      </c>
      <c r="O305" s="39">
        <v>8</v>
      </c>
      <c r="P305" s="39">
        <v>92</v>
      </c>
      <c r="Q305" s="39">
        <v>33</v>
      </c>
      <c r="R305" s="39">
        <v>67</v>
      </c>
      <c r="S305" s="39">
        <v>35</v>
      </c>
      <c r="T305" s="39">
        <v>65</v>
      </c>
      <c r="U305" s="39">
        <v>40</v>
      </c>
      <c r="V305" s="39">
        <v>60</v>
      </c>
      <c r="W305" s="31" t="s">
        <v>575</v>
      </c>
      <c r="Y305" s="31" t="s">
        <v>25</v>
      </c>
      <c r="Z305" s="31" t="s">
        <v>574</v>
      </c>
      <c r="AA305" s="31" t="b">
        <v>0</v>
      </c>
    </row>
    <row r="306" spans="2:27" ht="15" x14ac:dyDescent="0.25">
      <c r="B306" s="8">
        <v>0</v>
      </c>
      <c r="C306" s="39" t="s">
        <v>576</v>
      </c>
      <c r="D306" s="39">
        <v>1</v>
      </c>
      <c r="E306" s="39" t="s">
        <v>740</v>
      </c>
      <c r="F306" s="39">
        <v>1</v>
      </c>
      <c r="G306" s="39"/>
      <c r="H306" s="39">
        <v>1</v>
      </c>
      <c r="I306" s="39">
        <v>17.5</v>
      </c>
      <c r="J306" s="39">
        <v>16.3</v>
      </c>
      <c r="K306" s="39">
        <v>0</v>
      </c>
      <c r="L306" s="39">
        <v>0</v>
      </c>
      <c r="M306" s="39">
        <v>0</v>
      </c>
      <c r="N306" s="39">
        <v>0</v>
      </c>
      <c r="O306" s="39">
        <v>44</v>
      </c>
      <c r="P306" s="39">
        <v>56</v>
      </c>
      <c r="Q306" s="39">
        <v>91</v>
      </c>
      <c r="R306" s="39">
        <v>9</v>
      </c>
      <c r="S306" s="39">
        <v>96</v>
      </c>
      <c r="T306" s="39">
        <v>4</v>
      </c>
      <c r="U306" s="39">
        <v>90</v>
      </c>
      <c r="V306" s="39">
        <v>10</v>
      </c>
      <c r="Y306" s="31" t="s">
        <v>25</v>
      </c>
      <c r="Z306" s="31" t="s">
        <v>576</v>
      </c>
      <c r="AA306" s="31" t="b">
        <v>0</v>
      </c>
    </row>
    <row r="307" spans="2:27" ht="15" x14ac:dyDescent="0.25">
      <c r="B307" s="8">
        <v>1</v>
      </c>
      <c r="C307" s="39" t="s">
        <v>577</v>
      </c>
      <c r="D307" s="39">
        <v>1</v>
      </c>
      <c r="E307" s="39" t="s">
        <v>739</v>
      </c>
      <c r="F307" s="39">
        <v>1</v>
      </c>
      <c r="G307" s="39"/>
      <c r="H307" s="39" t="s">
        <v>43</v>
      </c>
      <c r="I307" s="39">
        <v>13.4</v>
      </c>
      <c r="J307" s="39">
        <v>20.2</v>
      </c>
      <c r="K307" s="39">
        <v>52.8</v>
      </c>
      <c r="L307" s="39">
        <v>0</v>
      </c>
      <c r="M307" s="39">
        <v>0.5</v>
      </c>
      <c r="N307" s="39">
        <v>0.1</v>
      </c>
      <c r="O307" s="39">
        <v>43.5</v>
      </c>
      <c r="P307" s="39">
        <v>56.5</v>
      </c>
      <c r="Q307" s="39">
        <v>50.2</v>
      </c>
      <c r="R307" s="39">
        <v>49.8</v>
      </c>
      <c r="S307" s="39">
        <v>62.2</v>
      </c>
      <c r="T307" s="39">
        <v>37.799999999999997</v>
      </c>
      <c r="U307" s="39">
        <v>76.400000000000006</v>
      </c>
      <c r="V307" s="39">
        <v>23.6</v>
      </c>
      <c r="W307" s="31" t="s">
        <v>578</v>
      </c>
      <c r="Y307" s="31" t="s">
        <v>24</v>
      </c>
      <c r="Z307" s="31" t="s">
        <v>577</v>
      </c>
      <c r="AA307" s="31" t="b">
        <v>0</v>
      </c>
    </row>
    <row r="308" spans="2:27" ht="15" x14ac:dyDescent="0.25">
      <c r="B308" s="8">
        <v>1</v>
      </c>
      <c r="C308" s="39" t="s">
        <v>579</v>
      </c>
      <c r="D308" s="39">
        <v>1</v>
      </c>
      <c r="E308" s="39" t="s">
        <v>740</v>
      </c>
      <c r="F308" s="39">
        <v>1</v>
      </c>
      <c r="G308" s="39"/>
      <c r="H308" s="39" t="s">
        <v>46</v>
      </c>
      <c r="I308" s="39">
        <v>8</v>
      </c>
      <c r="J308" s="39">
        <v>7</v>
      </c>
      <c r="K308" s="39">
        <v>68</v>
      </c>
      <c r="L308" s="39">
        <v>100</v>
      </c>
      <c r="M308" s="39">
        <v>73</v>
      </c>
      <c r="N308" s="39">
        <v>26</v>
      </c>
      <c r="O308" s="39">
        <v>65</v>
      </c>
      <c r="P308" s="39">
        <v>35</v>
      </c>
      <c r="Q308" s="39">
        <v>94</v>
      </c>
      <c r="R308" s="39">
        <v>6</v>
      </c>
      <c r="S308" s="39">
        <v>86</v>
      </c>
      <c r="T308" s="39">
        <v>14</v>
      </c>
      <c r="U308" s="39">
        <v>89</v>
      </c>
      <c r="V308" s="39">
        <v>11</v>
      </c>
      <c r="W308" s="31" t="s">
        <v>580</v>
      </c>
      <c r="Y308" s="31" t="s">
        <v>22</v>
      </c>
      <c r="Z308" s="31" t="s">
        <v>579</v>
      </c>
      <c r="AA308" s="31" t="b">
        <v>0</v>
      </c>
    </row>
    <row r="309" spans="2:27" ht="15" x14ac:dyDescent="0.25">
      <c r="B309" s="8">
        <v>1</v>
      </c>
      <c r="C309" s="39" t="s">
        <v>581</v>
      </c>
      <c r="D309" s="39">
        <v>1</v>
      </c>
      <c r="E309" s="39" t="s">
        <v>739</v>
      </c>
      <c r="F309" s="39">
        <v>1</v>
      </c>
      <c r="G309" s="39"/>
      <c r="H309" s="39" t="s">
        <v>43</v>
      </c>
      <c r="I309" s="39">
        <v>13.6</v>
      </c>
      <c r="J309" s="39">
        <v>21.7</v>
      </c>
      <c r="K309" s="39">
        <v>-1.4</v>
      </c>
      <c r="L309" s="39">
        <v>0.9</v>
      </c>
      <c r="M309" s="39">
        <v>0.6</v>
      </c>
      <c r="N309" s="39">
        <v>0.2</v>
      </c>
      <c r="O309" s="39">
        <v>33.700000000000003</v>
      </c>
      <c r="P309" s="39">
        <v>66.3</v>
      </c>
      <c r="Q309" s="39">
        <v>52</v>
      </c>
      <c r="R309" s="39">
        <v>48</v>
      </c>
      <c r="S309" s="39">
        <v>77.400000000000006</v>
      </c>
      <c r="T309" s="39">
        <v>22.6</v>
      </c>
      <c r="U309" s="39">
        <v>59.5</v>
      </c>
      <c r="V309" s="39">
        <v>40.5</v>
      </c>
      <c r="W309" s="31" t="s">
        <v>582</v>
      </c>
      <c r="Y309" s="31" t="s">
        <v>25</v>
      </c>
      <c r="Z309" s="31" t="s">
        <v>581</v>
      </c>
      <c r="AA309" s="31" t="b">
        <v>0</v>
      </c>
    </row>
    <row r="310" spans="2:27" ht="15" x14ac:dyDescent="0.25">
      <c r="B310" s="8">
        <v>1</v>
      </c>
      <c r="C310" s="39" t="s">
        <v>583</v>
      </c>
      <c r="D310" s="39">
        <v>1</v>
      </c>
      <c r="E310" s="39" t="s">
        <v>738</v>
      </c>
      <c r="F310" s="39">
        <v>1</v>
      </c>
      <c r="G310" s="39"/>
      <c r="H310" s="39" t="s">
        <v>34</v>
      </c>
      <c r="I310" s="39">
        <v>3.9</v>
      </c>
      <c r="J310" s="39">
        <v>4.7</v>
      </c>
      <c r="K310" s="39">
        <v>0</v>
      </c>
      <c r="L310" s="39">
        <v>0</v>
      </c>
      <c r="M310" s="39">
        <v>0</v>
      </c>
      <c r="N310" s="39">
        <v>0</v>
      </c>
      <c r="O310" s="39">
        <v>36.4</v>
      </c>
      <c r="P310" s="39">
        <v>63.6</v>
      </c>
      <c r="Q310" s="39">
        <v>36.4</v>
      </c>
      <c r="R310" s="39">
        <v>63.6</v>
      </c>
      <c r="S310" s="39">
        <v>45</v>
      </c>
      <c r="T310" s="39">
        <v>55</v>
      </c>
      <c r="U310" s="39">
        <v>41.3</v>
      </c>
      <c r="V310" s="39">
        <v>58.7</v>
      </c>
      <c r="W310" s="31" t="s">
        <v>584</v>
      </c>
      <c r="Y310" s="31" t="s">
        <v>25</v>
      </c>
      <c r="Z310" s="31" t="s">
        <v>583</v>
      </c>
      <c r="AA310" s="31" t="b">
        <v>0</v>
      </c>
    </row>
    <row r="311" spans="2:27" ht="15" x14ac:dyDescent="0.25">
      <c r="B311" s="8">
        <v>1</v>
      </c>
      <c r="C311" s="39" t="s">
        <v>585</v>
      </c>
      <c r="D311" s="39">
        <v>1</v>
      </c>
      <c r="E311" s="39" t="s">
        <v>738</v>
      </c>
      <c r="F311" s="39">
        <v>1</v>
      </c>
      <c r="G311" s="39"/>
      <c r="H311" s="39" t="s">
        <v>34</v>
      </c>
      <c r="I311" s="39">
        <v>7.3</v>
      </c>
      <c r="J311" s="39">
        <v>3.2</v>
      </c>
      <c r="K311" s="39">
        <v>0</v>
      </c>
      <c r="L311" s="39">
        <v>0</v>
      </c>
      <c r="M311" s="39">
        <v>0</v>
      </c>
      <c r="N311" s="39">
        <v>0</v>
      </c>
      <c r="O311" s="39">
        <v>37</v>
      </c>
      <c r="P311" s="39">
        <v>63</v>
      </c>
      <c r="Q311" s="39">
        <v>28</v>
      </c>
      <c r="R311" s="39">
        <v>72</v>
      </c>
      <c r="S311" s="39">
        <v>26</v>
      </c>
      <c r="T311" s="39">
        <v>74</v>
      </c>
      <c r="U311" s="39">
        <v>41</v>
      </c>
      <c r="V311" s="39">
        <v>59</v>
      </c>
      <c r="W311" s="31" t="s">
        <v>586</v>
      </c>
      <c r="Y311" s="31" t="s">
        <v>25</v>
      </c>
      <c r="Z311" s="31" t="s">
        <v>585</v>
      </c>
      <c r="AA311" s="31" t="b">
        <v>0</v>
      </c>
    </row>
    <row r="312" spans="2:27" ht="15" x14ac:dyDescent="0.25">
      <c r="B312" s="8">
        <v>1</v>
      </c>
      <c r="C312" s="39" t="s">
        <v>587</v>
      </c>
      <c r="D312" s="39">
        <v>1</v>
      </c>
      <c r="E312" s="39" t="s">
        <v>736</v>
      </c>
      <c r="F312" s="39">
        <v>1</v>
      </c>
      <c r="G312" s="39"/>
      <c r="H312" s="39">
        <v>1</v>
      </c>
      <c r="I312" s="39">
        <v>-6</v>
      </c>
      <c r="J312" s="39">
        <v>-20</v>
      </c>
      <c r="K312" s="39">
        <v>-39.9</v>
      </c>
      <c r="L312" s="39">
        <v>-6</v>
      </c>
      <c r="M312" s="39">
        <v>15</v>
      </c>
      <c r="N312" s="39">
        <v>8</v>
      </c>
      <c r="O312" s="39">
        <v>64.400000000000006</v>
      </c>
      <c r="P312" s="39">
        <v>35.6</v>
      </c>
      <c r="Q312" s="39">
        <v>40.9</v>
      </c>
      <c r="R312" s="39">
        <v>59.1</v>
      </c>
      <c r="S312" s="39">
        <v>28.4</v>
      </c>
      <c r="T312" s="39">
        <v>71.599999999999994</v>
      </c>
      <c r="U312" s="39">
        <v>44.3</v>
      </c>
      <c r="V312" s="39">
        <v>55.7</v>
      </c>
      <c r="Y312" s="31" t="s">
        <v>23</v>
      </c>
      <c r="Z312" s="31" t="s">
        <v>587</v>
      </c>
      <c r="AA312" s="31" t="b">
        <v>0</v>
      </c>
    </row>
    <row r="313" spans="2:27" ht="15" x14ac:dyDescent="0.25">
      <c r="B313" s="8">
        <v>1</v>
      </c>
      <c r="C313" s="39" t="s">
        <v>588</v>
      </c>
      <c r="D313" s="39">
        <v>1</v>
      </c>
      <c r="E313" s="39" t="s">
        <v>736</v>
      </c>
      <c r="F313" s="39">
        <v>1</v>
      </c>
      <c r="G313" s="39"/>
      <c r="H313" s="39" t="s">
        <v>34</v>
      </c>
      <c r="I313" s="39">
        <v>1.9</v>
      </c>
      <c r="J313" s="39">
        <v>-7.7</v>
      </c>
      <c r="K313" s="39">
        <v>15.4</v>
      </c>
      <c r="L313" s="39">
        <v>0</v>
      </c>
      <c r="M313" s="39">
        <v>32.200000000000003</v>
      </c>
      <c r="N313" s="39">
        <v>31.9</v>
      </c>
      <c r="O313" s="39">
        <v>59.2</v>
      </c>
      <c r="P313" s="39">
        <v>40.799999999999997</v>
      </c>
      <c r="Q313" s="39">
        <v>54.1</v>
      </c>
      <c r="R313" s="39">
        <v>45.9</v>
      </c>
      <c r="S313" s="39">
        <v>47.4</v>
      </c>
      <c r="T313" s="39">
        <v>52.6</v>
      </c>
      <c r="U313" s="39">
        <v>54.6</v>
      </c>
      <c r="V313" s="39">
        <v>45.4</v>
      </c>
      <c r="W313" s="31" t="s">
        <v>266</v>
      </c>
      <c r="Y313" s="31" t="s">
        <v>23</v>
      </c>
      <c r="Z313" s="31" t="s">
        <v>588</v>
      </c>
      <c r="AA313" s="31" t="b">
        <v>0</v>
      </c>
    </row>
    <row r="314" spans="2:27" ht="15" x14ac:dyDescent="0.25">
      <c r="B314" s="8">
        <v>1</v>
      </c>
      <c r="C314" s="39" t="s">
        <v>589</v>
      </c>
      <c r="D314" s="39"/>
      <c r="E314" s="39" t="s">
        <v>737</v>
      </c>
      <c r="F314" s="39">
        <v>1</v>
      </c>
      <c r="G314" s="39"/>
      <c r="H314" s="39" t="s">
        <v>34</v>
      </c>
      <c r="I314" s="39">
        <v>8.6999999999999993</v>
      </c>
      <c r="J314" s="39">
        <v>6.9</v>
      </c>
      <c r="K314" s="39">
        <v>0</v>
      </c>
      <c r="L314" s="39">
        <v>0</v>
      </c>
      <c r="M314" s="39">
        <v>0</v>
      </c>
      <c r="N314" s="39">
        <v>0</v>
      </c>
      <c r="O314" s="39">
        <v>35.799999999999997</v>
      </c>
      <c r="P314" s="39">
        <v>64.2</v>
      </c>
      <c r="Q314" s="39">
        <v>30.5</v>
      </c>
      <c r="R314" s="39">
        <v>69.5</v>
      </c>
      <c r="S314" s="39">
        <v>37.5</v>
      </c>
      <c r="T314" s="39">
        <v>62.5</v>
      </c>
      <c r="U314" s="39">
        <v>20</v>
      </c>
      <c r="V314" s="39">
        <v>80</v>
      </c>
      <c r="W314" s="31" t="s">
        <v>590</v>
      </c>
      <c r="Y314" s="31" t="s">
        <v>25</v>
      </c>
      <c r="Z314" s="31" t="s">
        <v>589</v>
      </c>
      <c r="AA314" s="31" t="b">
        <v>0</v>
      </c>
    </row>
    <row r="315" spans="2:27" ht="15" x14ac:dyDescent="0.25">
      <c r="B315" s="8">
        <v>1</v>
      </c>
      <c r="C315" s="39" t="s">
        <v>591</v>
      </c>
      <c r="D315" s="39">
        <v>1</v>
      </c>
      <c r="E315" s="39" t="s">
        <v>736</v>
      </c>
      <c r="F315" s="39">
        <v>1</v>
      </c>
      <c r="G315" s="39"/>
      <c r="H315" s="39" t="s">
        <v>34</v>
      </c>
      <c r="I315" s="39">
        <v>7.3</v>
      </c>
      <c r="J315" s="39">
        <v>6.8</v>
      </c>
      <c r="K315" s="39">
        <v>57.3</v>
      </c>
      <c r="L315" s="39">
        <v>7</v>
      </c>
      <c r="M315" s="39">
        <v>2.9</v>
      </c>
      <c r="N315" s="39">
        <v>3.6</v>
      </c>
      <c r="O315" s="39">
        <v>40</v>
      </c>
      <c r="P315" s="39">
        <v>60</v>
      </c>
      <c r="Q315" s="39">
        <v>39.700000000000003</v>
      </c>
      <c r="R315" s="39">
        <v>60.3</v>
      </c>
      <c r="S315" s="39">
        <v>43</v>
      </c>
      <c r="T315" s="39">
        <v>57</v>
      </c>
      <c r="U315" s="39">
        <v>50</v>
      </c>
      <c r="V315" s="39">
        <v>50</v>
      </c>
      <c r="W315" s="31" t="s">
        <v>592</v>
      </c>
      <c r="Y315" s="31" t="s">
        <v>23</v>
      </c>
      <c r="Z315" s="31" t="s">
        <v>591</v>
      </c>
      <c r="AA315" s="31" t="b">
        <v>0</v>
      </c>
    </row>
    <row r="316" spans="2:27" ht="15" x14ac:dyDescent="0.25">
      <c r="B316" s="8">
        <v>1</v>
      </c>
      <c r="C316" s="39" t="s">
        <v>593</v>
      </c>
      <c r="D316" s="39">
        <v>1</v>
      </c>
      <c r="E316" s="39" t="s">
        <v>736</v>
      </c>
      <c r="F316" s="39">
        <v>1</v>
      </c>
      <c r="G316" s="39"/>
      <c r="H316" s="39" t="s">
        <v>34</v>
      </c>
      <c r="I316" s="39">
        <v>8.9</v>
      </c>
      <c r="J316" s="39">
        <v>0.5</v>
      </c>
      <c r="K316" s="39">
        <v>0</v>
      </c>
      <c r="L316" s="39">
        <v>0</v>
      </c>
      <c r="M316" s="39">
        <v>0</v>
      </c>
      <c r="N316" s="39">
        <v>0</v>
      </c>
      <c r="O316" s="39">
        <v>35.799999999999997</v>
      </c>
      <c r="P316" s="39">
        <v>64.2</v>
      </c>
      <c r="Q316" s="39">
        <v>46.5</v>
      </c>
      <c r="R316" s="39">
        <v>53.5</v>
      </c>
      <c r="S316" s="39">
        <v>53.8</v>
      </c>
      <c r="T316" s="39">
        <v>46.2</v>
      </c>
      <c r="U316" s="39">
        <v>50.6</v>
      </c>
      <c r="V316" s="39">
        <v>49.4</v>
      </c>
      <c r="W316" s="31" t="s">
        <v>594</v>
      </c>
      <c r="Y316" s="31" t="s">
        <v>22</v>
      </c>
      <c r="Z316" s="31" t="s">
        <v>593</v>
      </c>
      <c r="AA316" s="31" t="b">
        <v>0</v>
      </c>
    </row>
    <row r="317" spans="2:27" ht="15" x14ac:dyDescent="0.25">
      <c r="B317" s="8">
        <v>1</v>
      </c>
      <c r="C317" s="39" t="s">
        <v>595</v>
      </c>
      <c r="D317" s="39">
        <v>1</v>
      </c>
      <c r="E317" s="39" t="s">
        <v>741</v>
      </c>
      <c r="F317" s="39">
        <v>1</v>
      </c>
      <c r="G317" s="39"/>
      <c r="H317" s="39" t="s">
        <v>34</v>
      </c>
      <c r="I317" s="39">
        <v>12</v>
      </c>
      <c r="J317" s="39">
        <v>11.3</v>
      </c>
      <c r="K317" s="39">
        <v>100</v>
      </c>
      <c r="L317" s="39">
        <v>100</v>
      </c>
      <c r="M317" s="39">
        <v>0.3</v>
      </c>
      <c r="N317" s="39">
        <v>0</v>
      </c>
      <c r="O317" s="39">
        <v>23</v>
      </c>
      <c r="P317" s="39">
        <v>77</v>
      </c>
      <c r="Q317" s="39">
        <v>20.100000000000001</v>
      </c>
      <c r="R317" s="39">
        <v>79.900000000000006</v>
      </c>
      <c r="S317" s="39">
        <v>22.8</v>
      </c>
      <c r="T317" s="39">
        <v>77.2</v>
      </c>
      <c r="U317" s="39">
        <v>31.4</v>
      </c>
      <c r="V317" s="39">
        <v>68.599999999999994</v>
      </c>
      <c r="W317" s="31" t="s">
        <v>596</v>
      </c>
      <c r="Y317" s="31" t="s">
        <v>25</v>
      </c>
      <c r="Z317" s="31" t="s">
        <v>595</v>
      </c>
      <c r="AA317" s="31" t="b">
        <v>0</v>
      </c>
    </row>
    <row r="318" spans="2:27" ht="15" x14ac:dyDescent="0.25">
      <c r="B318" s="8">
        <v>1</v>
      </c>
      <c r="C318" s="39" t="s">
        <v>597</v>
      </c>
      <c r="D318" s="39">
        <v>1</v>
      </c>
      <c r="E318" s="39" t="s">
        <v>740</v>
      </c>
      <c r="F318" s="39">
        <v>1</v>
      </c>
      <c r="G318" s="39"/>
      <c r="H318" s="39">
        <v>1</v>
      </c>
      <c r="I318" s="39">
        <v>6.7</v>
      </c>
      <c r="J318" s="39">
        <v>5.3</v>
      </c>
      <c r="K318" s="39">
        <v>0</v>
      </c>
      <c r="L318" s="39">
        <v>0</v>
      </c>
      <c r="M318" s="39">
        <v>0</v>
      </c>
      <c r="N318" s="39">
        <v>0</v>
      </c>
      <c r="O318" s="39">
        <v>63.5</v>
      </c>
      <c r="P318" s="39">
        <v>36.5</v>
      </c>
      <c r="Q318" s="39">
        <v>89.5</v>
      </c>
      <c r="R318" s="39">
        <v>10.5</v>
      </c>
      <c r="S318" s="39">
        <v>95.4</v>
      </c>
      <c r="T318" s="39">
        <v>4.5999999999999996</v>
      </c>
      <c r="U318" s="39">
        <v>86.5</v>
      </c>
      <c r="V318" s="39">
        <v>13.5</v>
      </c>
      <c r="Y318" s="31" t="s">
        <v>22</v>
      </c>
      <c r="Z318" s="31" t="s">
        <v>597</v>
      </c>
      <c r="AA318" s="31" t="b">
        <v>0</v>
      </c>
    </row>
    <row r="319" spans="2:27" ht="15" x14ac:dyDescent="0.25">
      <c r="B319" s="8">
        <v>1</v>
      </c>
      <c r="C319" s="41" t="s">
        <v>598</v>
      </c>
      <c r="D319" s="41">
        <v>1</v>
      </c>
      <c r="E319" s="39" t="s">
        <v>739</v>
      </c>
      <c r="F319" s="39">
        <v>1</v>
      </c>
      <c r="G319" s="41"/>
      <c r="H319" s="41" t="s">
        <v>43</v>
      </c>
      <c r="I319" s="41">
        <v>13.4</v>
      </c>
      <c r="J319" s="41">
        <v>17.899999999999999</v>
      </c>
      <c r="K319" s="41">
        <v>15.7</v>
      </c>
      <c r="L319" s="41">
        <v>0</v>
      </c>
      <c r="M319" s="41">
        <v>8.3000000000000007</v>
      </c>
      <c r="N319" s="41">
        <v>3.7</v>
      </c>
      <c r="O319" s="41">
        <v>35.6</v>
      </c>
      <c r="P319" s="41">
        <v>64.400000000000006</v>
      </c>
      <c r="Q319" s="41">
        <v>42.5</v>
      </c>
      <c r="R319" s="41">
        <v>57.5</v>
      </c>
      <c r="S319" s="41">
        <v>67.099999999999994</v>
      </c>
      <c r="T319" s="41">
        <v>32.9</v>
      </c>
      <c r="U319" s="41">
        <v>74.5</v>
      </c>
      <c r="V319" s="41">
        <v>25.5</v>
      </c>
      <c r="W319" s="3" t="s">
        <v>599</v>
      </c>
      <c r="X319" s="3"/>
      <c r="Y319" s="3" t="s">
        <v>25</v>
      </c>
      <c r="Z319" s="3" t="s">
        <v>598</v>
      </c>
      <c r="AA319" s="3" t="b">
        <v>0</v>
      </c>
    </row>
    <row r="320" spans="2:27" ht="15" x14ac:dyDescent="0.25">
      <c r="B320" s="8">
        <v>1</v>
      </c>
      <c r="C320" s="39" t="s">
        <v>600</v>
      </c>
      <c r="D320" s="39">
        <v>1</v>
      </c>
      <c r="E320" s="39" t="s">
        <v>736</v>
      </c>
      <c r="F320" s="39">
        <v>1</v>
      </c>
      <c r="G320" s="39"/>
      <c r="H320" s="39">
        <v>1</v>
      </c>
      <c r="I320" s="39">
        <v>8.1999999999999993</v>
      </c>
      <c r="J320" s="39">
        <v>9.9</v>
      </c>
      <c r="K320" s="39">
        <v>0</v>
      </c>
      <c r="L320" s="39">
        <v>0</v>
      </c>
      <c r="M320" s="39">
        <v>0</v>
      </c>
      <c r="N320" s="39">
        <v>0</v>
      </c>
      <c r="O320" s="39">
        <v>41.5</v>
      </c>
      <c r="P320" s="39">
        <v>58.5</v>
      </c>
      <c r="Q320" s="39">
        <v>43.7</v>
      </c>
      <c r="R320" s="39">
        <v>56.3</v>
      </c>
      <c r="S320" s="39">
        <v>44.9</v>
      </c>
      <c r="T320" s="39">
        <v>55.1</v>
      </c>
      <c r="U320" s="39">
        <v>53.8</v>
      </c>
      <c r="V320" s="39">
        <v>46.2</v>
      </c>
      <c r="Y320" s="31" t="s">
        <v>22</v>
      </c>
      <c r="Z320" s="31" t="s">
        <v>600</v>
      </c>
      <c r="AA320" s="31" t="b">
        <v>0</v>
      </c>
    </row>
    <row r="321" spans="2:27" ht="15" x14ac:dyDescent="0.25">
      <c r="B321" s="8">
        <v>1</v>
      </c>
      <c r="C321" s="39" t="s">
        <v>601</v>
      </c>
      <c r="D321" s="39">
        <v>1</v>
      </c>
      <c r="E321" s="39" t="s">
        <v>737</v>
      </c>
      <c r="F321" s="39">
        <v>1</v>
      </c>
      <c r="G321" s="39"/>
      <c r="H321" s="39" t="s">
        <v>34</v>
      </c>
      <c r="I321" s="39">
        <v>2.8</v>
      </c>
      <c r="J321" s="39">
        <v>1.8</v>
      </c>
      <c r="K321" s="39">
        <v>0</v>
      </c>
      <c r="L321" s="39">
        <v>0</v>
      </c>
      <c r="M321" s="39">
        <v>0</v>
      </c>
      <c r="N321" s="39">
        <v>0</v>
      </c>
      <c r="O321" s="39">
        <v>27.4</v>
      </c>
      <c r="P321" s="39">
        <v>72.599999999999994</v>
      </c>
      <c r="Q321" s="39">
        <v>26.5</v>
      </c>
      <c r="R321" s="39">
        <v>73.5</v>
      </c>
      <c r="S321" s="39">
        <v>29.9</v>
      </c>
      <c r="T321" s="39">
        <v>70.099999999999994</v>
      </c>
      <c r="U321" s="39">
        <v>27.8</v>
      </c>
      <c r="V321" s="39">
        <v>72.2</v>
      </c>
      <c r="W321" s="31" t="s">
        <v>602</v>
      </c>
      <c r="Y321" s="31" t="s">
        <v>25</v>
      </c>
      <c r="Z321" s="31" t="s">
        <v>601</v>
      </c>
      <c r="AA321" s="31" t="b">
        <v>0</v>
      </c>
    </row>
    <row r="322" spans="2:27" ht="15" x14ac:dyDescent="0.25">
      <c r="B322" s="8">
        <v>1</v>
      </c>
      <c r="C322" s="39" t="s">
        <v>603</v>
      </c>
      <c r="D322" s="39">
        <v>1</v>
      </c>
      <c r="E322" s="39" t="s">
        <v>738</v>
      </c>
      <c r="F322" s="39">
        <v>1</v>
      </c>
      <c r="G322" s="39"/>
      <c r="H322" s="39" t="s">
        <v>34</v>
      </c>
      <c r="I322" s="39">
        <v>11.1</v>
      </c>
      <c r="J322" s="39">
        <v>12.6</v>
      </c>
      <c r="K322" s="39">
        <v>0</v>
      </c>
      <c r="L322" s="39">
        <v>0</v>
      </c>
      <c r="M322" s="39">
        <v>0</v>
      </c>
      <c r="N322" s="39">
        <v>0</v>
      </c>
      <c r="O322" s="39">
        <v>17.5</v>
      </c>
      <c r="P322" s="39">
        <v>82.5</v>
      </c>
      <c r="Q322" s="39">
        <v>32.1</v>
      </c>
      <c r="R322" s="39">
        <v>67.900000000000006</v>
      </c>
      <c r="S322" s="39">
        <v>30.9</v>
      </c>
      <c r="T322" s="39">
        <v>69.099999999999994</v>
      </c>
      <c r="U322" s="39">
        <v>37</v>
      </c>
      <c r="V322" s="39">
        <v>63</v>
      </c>
      <c r="W322" s="31" t="s">
        <v>604</v>
      </c>
      <c r="Y322" s="31" t="s">
        <v>25</v>
      </c>
      <c r="Z322" s="31" t="s">
        <v>603</v>
      </c>
      <c r="AA322" s="31" t="b">
        <v>0</v>
      </c>
    </row>
    <row r="323" spans="2:27" ht="15" x14ac:dyDescent="0.25">
      <c r="B323" s="8">
        <v>1</v>
      </c>
      <c r="C323" s="39" t="s">
        <v>605</v>
      </c>
      <c r="D323" s="39">
        <v>1</v>
      </c>
      <c r="E323" s="39" t="s">
        <v>738</v>
      </c>
      <c r="F323" s="39">
        <v>1</v>
      </c>
      <c r="G323" s="39"/>
      <c r="H323" s="39" t="s">
        <v>34</v>
      </c>
      <c r="I323" s="39">
        <v>-1.1000000000000001</v>
      </c>
      <c r="J323" s="39">
        <v>-3.3</v>
      </c>
      <c r="K323" s="39">
        <v>23.1</v>
      </c>
      <c r="L323" s="39">
        <v>-19.3</v>
      </c>
      <c r="M323" s="39">
        <v>0.4</v>
      </c>
      <c r="N323" s="39">
        <v>0.4</v>
      </c>
      <c r="O323" s="39">
        <v>35</v>
      </c>
      <c r="P323" s="39">
        <v>65</v>
      </c>
      <c r="Q323" s="39">
        <v>31</v>
      </c>
      <c r="R323" s="39">
        <v>69</v>
      </c>
      <c r="S323" s="39">
        <v>41.6</v>
      </c>
      <c r="T323" s="39">
        <v>58.4</v>
      </c>
      <c r="U323" s="39">
        <v>40.299999999999997</v>
      </c>
      <c r="V323" s="39">
        <v>59.7</v>
      </c>
      <c r="W323" s="31" t="s">
        <v>606</v>
      </c>
      <c r="Y323" s="31" t="s">
        <v>25</v>
      </c>
      <c r="Z323" s="31" t="s">
        <v>605</v>
      </c>
      <c r="AA323" s="31" t="b">
        <v>0</v>
      </c>
    </row>
    <row r="324" spans="2:27" ht="15" x14ac:dyDescent="0.25">
      <c r="B324" s="8">
        <v>1</v>
      </c>
      <c r="C324" s="39" t="s">
        <v>607</v>
      </c>
      <c r="D324" s="39">
        <v>1</v>
      </c>
      <c r="E324" s="39" t="s">
        <v>736</v>
      </c>
      <c r="F324" s="39">
        <v>1</v>
      </c>
      <c r="G324" s="39"/>
      <c r="H324" s="39" t="s">
        <v>34</v>
      </c>
      <c r="I324" s="39">
        <v>20.6</v>
      </c>
      <c r="J324" s="39">
        <v>26.2</v>
      </c>
      <c r="K324" s="39">
        <v>0</v>
      </c>
      <c r="L324" s="39">
        <v>0</v>
      </c>
      <c r="M324" s="39">
        <v>0</v>
      </c>
      <c r="N324" s="39">
        <v>0</v>
      </c>
      <c r="O324" s="39">
        <v>24.6</v>
      </c>
      <c r="P324" s="39">
        <v>75.400000000000006</v>
      </c>
      <c r="Q324" s="39">
        <v>29.8</v>
      </c>
      <c r="R324" s="39">
        <v>70.2</v>
      </c>
      <c r="S324" s="39">
        <v>43.3</v>
      </c>
      <c r="T324" s="39">
        <v>56.7</v>
      </c>
      <c r="U324" s="39">
        <v>69.099999999999994</v>
      </c>
      <c r="V324" s="39">
        <v>30.9</v>
      </c>
      <c r="W324" s="31" t="s">
        <v>608</v>
      </c>
      <c r="Y324" s="31" t="s">
        <v>23</v>
      </c>
      <c r="Z324" s="31" t="s">
        <v>607</v>
      </c>
      <c r="AA324" s="31" t="b">
        <v>0</v>
      </c>
    </row>
    <row r="325" spans="2:27" ht="15" x14ac:dyDescent="0.25">
      <c r="B325" s="8">
        <v>1</v>
      </c>
      <c r="C325" s="39" t="s">
        <v>609</v>
      </c>
      <c r="D325" s="39">
        <v>1</v>
      </c>
      <c r="E325" s="39" t="s">
        <v>736</v>
      </c>
      <c r="F325" s="39">
        <v>1</v>
      </c>
      <c r="G325" s="39"/>
      <c r="H325" s="39" t="s">
        <v>34</v>
      </c>
      <c r="I325" s="39">
        <v>14</v>
      </c>
      <c r="J325" s="39">
        <v>17.2</v>
      </c>
      <c r="K325" s="39">
        <v>0</v>
      </c>
      <c r="L325" s="39">
        <v>0</v>
      </c>
      <c r="M325" s="39">
        <v>0</v>
      </c>
      <c r="N325" s="39">
        <v>0</v>
      </c>
      <c r="O325" s="39">
        <v>45</v>
      </c>
      <c r="P325" s="39">
        <v>55</v>
      </c>
      <c r="Q325" s="39">
        <v>20</v>
      </c>
      <c r="R325" s="39">
        <v>80</v>
      </c>
      <c r="S325" s="39">
        <v>35</v>
      </c>
      <c r="T325" s="39">
        <v>65</v>
      </c>
      <c r="U325" s="39">
        <v>58</v>
      </c>
      <c r="V325" s="39">
        <v>42</v>
      </c>
      <c r="W325" s="31" t="s">
        <v>610</v>
      </c>
      <c r="Y325" s="31" t="s">
        <v>23</v>
      </c>
      <c r="Z325" s="31" t="s">
        <v>609</v>
      </c>
      <c r="AA325" s="31" t="b">
        <v>0</v>
      </c>
    </row>
    <row r="326" spans="2:27" ht="15" x14ac:dyDescent="0.25">
      <c r="B326" s="8">
        <v>1</v>
      </c>
      <c r="C326" s="39" t="s">
        <v>611</v>
      </c>
      <c r="D326" s="39">
        <v>1</v>
      </c>
      <c r="E326" s="39" t="s">
        <v>736</v>
      </c>
      <c r="F326" s="39">
        <v>1</v>
      </c>
      <c r="G326" s="39"/>
      <c r="H326" s="39" t="s">
        <v>34</v>
      </c>
      <c r="I326" s="39">
        <v>13.2</v>
      </c>
      <c r="J326" s="39">
        <v>18.5</v>
      </c>
      <c r="K326" s="39">
        <v>-100</v>
      </c>
      <c r="L326" s="39">
        <v>-100</v>
      </c>
      <c r="M326" s="39">
        <v>0</v>
      </c>
      <c r="N326" s="39">
        <v>0.3</v>
      </c>
      <c r="O326" s="39">
        <v>25.9</v>
      </c>
      <c r="P326" s="39">
        <v>74.099999999999994</v>
      </c>
      <c r="Q326" s="39">
        <v>36.200000000000003</v>
      </c>
      <c r="R326" s="39">
        <v>63.8</v>
      </c>
      <c r="S326" s="39">
        <v>56.4</v>
      </c>
      <c r="T326" s="39">
        <v>43.6</v>
      </c>
      <c r="U326" s="39">
        <v>55.4</v>
      </c>
      <c r="V326" s="39">
        <v>44.6</v>
      </c>
      <c r="W326" s="31" t="s">
        <v>612</v>
      </c>
      <c r="Y326" s="31" t="s">
        <v>22</v>
      </c>
      <c r="Z326" s="31" t="s">
        <v>611</v>
      </c>
      <c r="AA326" s="31" t="b">
        <v>0</v>
      </c>
    </row>
    <row r="327" spans="2:27" ht="15" x14ac:dyDescent="0.25">
      <c r="B327" s="8">
        <v>1</v>
      </c>
      <c r="C327" s="39" t="s">
        <v>613</v>
      </c>
      <c r="D327" s="39">
        <v>1</v>
      </c>
      <c r="E327" s="39" t="s">
        <v>739</v>
      </c>
      <c r="F327" s="39">
        <v>1</v>
      </c>
      <c r="G327" s="39"/>
      <c r="H327" s="39" t="s">
        <v>43</v>
      </c>
      <c r="I327" s="39">
        <v>14.7</v>
      </c>
      <c r="J327" s="39">
        <v>20.3</v>
      </c>
      <c r="K327" s="39">
        <v>-54.7</v>
      </c>
      <c r="L327" s="39">
        <v>-13.3</v>
      </c>
      <c r="M327" s="39">
        <v>3.9</v>
      </c>
      <c r="N327" s="39">
        <v>5</v>
      </c>
      <c r="O327" s="39">
        <v>35.9</v>
      </c>
      <c r="P327" s="39">
        <v>64.099999999999994</v>
      </c>
      <c r="Q327" s="39">
        <v>51</v>
      </c>
      <c r="R327" s="39">
        <v>49</v>
      </c>
      <c r="S327" s="39">
        <v>65</v>
      </c>
      <c r="T327" s="39">
        <v>35</v>
      </c>
      <c r="U327" s="39">
        <v>74.2</v>
      </c>
      <c r="V327" s="39">
        <v>25.8</v>
      </c>
      <c r="W327" s="31" t="s">
        <v>614</v>
      </c>
      <c r="Y327" s="31" t="s">
        <v>25</v>
      </c>
      <c r="Z327" s="31" t="s">
        <v>613</v>
      </c>
      <c r="AA327" s="31" t="b">
        <v>0</v>
      </c>
    </row>
    <row r="328" spans="2:27" ht="15" x14ac:dyDescent="0.25">
      <c r="B328" s="8">
        <v>1</v>
      </c>
      <c r="C328" s="39" t="s">
        <v>615</v>
      </c>
      <c r="D328" s="39">
        <v>1</v>
      </c>
      <c r="E328" s="39" t="s">
        <v>741</v>
      </c>
      <c r="F328" s="39">
        <v>1</v>
      </c>
      <c r="G328" s="39"/>
      <c r="H328" s="39" t="s">
        <v>34</v>
      </c>
      <c r="I328" s="39">
        <v>14.8</v>
      </c>
      <c r="J328" s="39">
        <v>18.600000000000001</v>
      </c>
      <c r="K328" s="39">
        <v>0</v>
      </c>
      <c r="L328" s="39">
        <v>0</v>
      </c>
      <c r="M328" s="39">
        <v>0</v>
      </c>
      <c r="N328" s="39">
        <v>0</v>
      </c>
      <c r="O328" s="39">
        <v>16.100000000000001</v>
      </c>
      <c r="P328" s="39">
        <v>83.9</v>
      </c>
      <c r="Q328" s="39">
        <v>24.1</v>
      </c>
      <c r="R328" s="39">
        <v>75.900000000000006</v>
      </c>
      <c r="S328" s="39">
        <v>41.5</v>
      </c>
      <c r="T328" s="39">
        <v>58.5</v>
      </c>
      <c r="U328" s="39">
        <v>37.700000000000003</v>
      </c>
      <c r="V328" s="39">
        <v>62.3</v>
      </c>
      <c r="W328" s="31" t="s">
        <v>616</v>
      </c>
      <c r="Y328" s="31" t="s">
        <v>24</v>
      </c>
      <c r="Z328" s="31" t="s">
        <v>615</v>
      </c>
      <c r="AA328" s="31" t="b">
        <v>0</v>
      </c>
    </row>
    <row r="329" spans="2:27" ht="15" x14ac:dyDescent="0.25">
      <c r="B329" s="8">
        <v>1</v>
      </c>
      <c r="C329" s="39" t="s">
        <v>618</v>
      </c>
      <c r="D329" s="39">
        <v>1</v>
      </c>
      <c r="E329" s="39" t="s">
        <v>737</v>
      </c>
      <c r="F329" s="39">
        <v>1</v>
      </c>
      <c r="G329" s="39"/>
      <c r="H329" s="39" t="s">
        <v>34</v>
      </c>
      <c r="I329" s="39">
        <v>11.6</v>
      </c>
      <c r="J329" s="39">
        <v>13.5</v>
      </c>
      <c r="K329" s="39">
        <v>0</v>
      </c>
      <c r="L329" s="39">
        <v>0</v>
      </c>
      <c r="M329" s="39">
        <v>0</v>
      </c>
      <c r="N329" s="39">
        <v>0</v>
      </c>
      <c r="O329" s="39">
        <v>15</v>
      </c>
      <c r="P329" s="39">
        <v>85</v>
      </c>
      <c r="Q329" s="39">
        <v>36</v>
      </c>
      <c r="R329" s="39">
        <v>64</v>
      </c>
      <c r="S329" s="39">
        <v>42</v>
      </c>
      <c r="T329" s="39">
        <v>58</v>
      </c>
      <c r="U329" s="39">
        <v>40</v>
      </c>
      <c r="V329" s="39">
        <v>60</v>
      </c>
      <c r="W329" s="31" t="s">
        <v>617</v>
      </c>
      <c r="Y329" s="31" t="s">
        <v>25</v>
      </c>
      <c r="Z329" s="31" t="s">
        <v>618</v>
      </c>
      <c r="AA329" s="31" t="b">
        <v>0</v>
      </c>
    </row>
    <row r="330" spans="2:27" ht="15" x14ac:dyDescent="0.25">
      <c r="B330" s="8">
        <v>1</v>
      </c>
      <c r="C330" s="39" t="s">
        <v>619</v>
      </c>
      <c r="D330" s="39">
        <v>1</v>
      </c>
      <c r="E330" s="39" t="s">
        <v>741</v>
      </c>
      <c r="F330" s="39">
        <v>1</v>
      </c>
      <c r="G330" s="39"/>
      <c r="H330" s="39" t="s">
        <v>34</v>
      </c>
      <c r="I330" s="39">
        <v>17.3</v>
      </c>
      <c r="J330" s="39">
        <v>14.7</v>
      </c>
      <c r="K330" s="39">
        <v>12.6</v>
      </c>
      <c r="L330" s="39">
        <v>12.1</v>
      </c>
      <c r="M330" s="39">
        <v>4.8</v>
      </c>
      <c r="N330" s="39">
        <v>4.8</v>
      </c>
      <c r="O330" s="39">
        <v>15.9</v>
      </c>
      <c r="P330" s="39">
        <v>84.1</v>
      </c>
      <c r="Q330" s="39">
        <v>19.8</v>
      </c>
      <c r="R330" s="39">
        <v>80.2</v>
      </c>
      <c r="S330" s="39">
        <v>38.6</v>
      </c>
      <c r="T330" s="39">
        <v>61.4</v>
      </c>
      <c r="U330" s="39">
        <v>32.799999999999997</v>
      </c>
      <c r="V330" s="39">
        <v>67.2</v>
      </c>
      <c r="W330" s="31" t="s">
        <v>620</v>
      </c>
      <c r="Y330" s="31" t="s">
        <v>24</v>
      </c>
      <c r="Z330" s="31" t="s">
        <v>619</v>
      </c>
      <c r="AA330" s="31" t="b">
        <v>0</v>
      </c>
    </row>
    <row r="331" spans="2:27" ht="15" x14ac:dyDescent="0.25">
      <c r="B331" s="8">
        <v>1</v>
      </c>
      <c r="C331" s="39" t="s">
        <v>621</v>
      </c>
      <c r="D331" s="39">
        <v>1</v>
      </c>
      <c r="E331" s="39" t="s">
        <v>736</v>
      </c>
      <c r="F331" s="39">
        <v>1</v>
      </c>
      <c r="G331" s="39"/>
      <c r="H331" s="39" t="s">
        <v>34</v>
      </c>
      <c r="I331" s="39">
        <v>8.3000000000000007</v>
      </c>
      <c r="J331" s="39">
        <v>12.4</v>
      </c>
      <c r="K331" s="39">
        <v>0</v>
      </c>
      <c r="L331" s="39">
        <v>0</v>
      </c>
      <c r="M331" s="39">
        <v>0</v>
      </c>
      <c r="N331" s="39">
        <v>0</v>
      </c>
      <c r="O331" s="39">
        <v>32.799999999999997</v>
      </c>
      <c r="P331" s="39">
        <v>67.2</v>
      </c>
      <c r="Q331" s="39">
        <v>25.4</v>
      </c>
      <c r="R331" s="39">
        <v>74.599999999999994</v>
      </c>
      <c r="S331" s="39">
        <v>36.4</v>
      </c>
      <c r="T331" s="39">
        <v>63.6</v>
      </c>
      <c r="U331" s="39">
        <v>46.3</v>
      </c>
      <c r="V331" s="39">
        <v>53.7</v>
      </c>
      <c r="W331" s="31" t="s">
        <v>622</v>
      </c>
      <c r="Y331" s="31" t="s">
        <v>23</v>
      </c>
      <c r="Z331" s="31" t="s">
        <v>621</v>
      </c>
      <c r="AA331" s="31" t="b">
        <v>0</v>
      </c>
    </row>
    <row r="332" spans="2:27" ht="15" x14ac:dyDescent="0.25">
      <c r="B332" s="8">
        <v>1</v>
      </c>
      <c r="C332" s="39" t="s">
        <v>623</v>
      </c>
      <c r="D332" s="39">
        <v>1</v>
      </c>
      <c r="E332" s="39" t="s">
        <v>739</v>
      </c>
      <c r="F332" s="39">
        <v>1</v>
      </c>
      <c r="G332" s="39"/>
      <c r="H332" s="39" t="s">
        <v>43</v>
      </c>
      <c r="I332" s="39">
        <v>8.8000000000000007</v>
      </c>
      <c r="J332" s="39">
        <v>12.2</v>
      </c>
      <c r="K332" s="39">
        <v>16.8</v>
      </c>
      <c r="L332" s="39">
        <v>22.5</v>
      </c>
      <c r="M332" s="39">
        <v>19.899999999999999</v>
      </c>
      <c r="N332" s="39">
        <v>18.5</v>
      </c>
      <c r="O332" s="39">
        <v>45</v>
      </c>
      <c r="P332" s="39">
        <v>55</v>
      </c>
      <c r="Q332" s="39">
        <v>43</v>
      </c>
      <c r="R332" s="39">
        <v>57</v>
      </c>
      <c r="S332" s="39">
        <v>62</v>
      </c>
      <c r="T332" s="39">
        <v>38</v>
      </c>
      <c r="U332" s="39">
        <v>66</v>
      </c>
      <c r="V332" s="39">
        <v>34</v>
      </c>
      <c r="W332" s="31" t="s">
        <v>624</v>
      </c>
      <c r="Y332" s="31" t="s">
        <v>25</v>
      </c>
      <c r="Z332" s="31" t="s">
        <v>623</v>
      </c>
      <c r="AA332" s="31" t="b">
        <v>0</v>
      </c>
    </row>
    <row r="333" spans="2:27" ht="15" x14ac:dyDescent="0.25">
      <c r="B333" s="8">
        <v>1</v>
      </c>
      <c r="C333" s="39" t="s">
        <v>625</v>
      </c>
      <c r="D333" s="39">
        <v>1</v>
      </c>
      <c r="E333" s="39" t="s">
        <v>739</v>
      </c>
      <c r="F333" s="39">
        <v>1</v>
      </c>
      <c r="G333" s="39"/>
      <c r="H333" s="39" t="s">
        <v>43</v>
      </c>
      <c r="I333" s="39">
        <v>9.6</v>
      </c>
      <c r="J333" s="39">
        <v>15</v>
      </c>
      <c r="K333" s="39">
        <v>0.6</v>
      </c>
      <c r="L333" s="39">
        <v>0</v>
      </c>
      <c r="M333" s="39">
        <v>4.0999999999999996</v>
      </c>
      <c r="N333" s="39">
        <v>0.3</v>
      </c>
      <c r="O333" s="39">
        <v>46</v>
      </c>
      <c r="P333" s="39">
        <v>54</v>
      </c>
      <c r="Q333" s="39">
        <v>48.2</v>
      </c>
      <c r="R333" s="39">
        <v>51.8</v>
      </c>
      <c r="S333" s="39">
        <v>63.8</v>
      </c>
      <c r="T333" s="39">
        <v>36.200000000000003</v>
      </c>
      <c r="U333" s="39">
        <v>71.099999999999994</v>
      </c>
      <c r="V333" s="39">
        <v>28.9</v>
      </c>
      <c r="W333" s="31" t="s">
        <v>626</v>
      </c>
      <c r="Y333" s="31" t="s">
        <v>25</v>
      </c>
      <c r="Z333" s="31" t="s">
        <v>625</v>
      </c>
      <c r="AA333" s="31" t="b">
        <v>0</v>
      </c>
    </row>
    <row r="334" spans="2:27" ht="15" x14ac:dyDescent="0.25">
      <c r="B334" s="8">
        <v>1</v>
      </c>
      <c r="C334" s="39" t="s">
        <v>627</v>
      </c>
      <c r="D334" s="39">
        <v>1</v>
      </c>
      <c r="E334" s="39" t="s">
        <v>736</v>
      </c>
      <c r="F334" s="39">
        <v>1</v>
      </c>
      <c r="G334" s="39"/>
      <c r="H334" s="39" t="s">
        <v>34</v>
      </c>
      <c r="I334" s="39">
        <v>16.899999999999999</v>
      </c>
      <c r="J334" s="39">
        <v>21</v>
      </c>
      <c r="K334" s="39">
        <v>0</v>
      </c>
      <c r="L334" s="39">
        <v>0</v>
      </c>
      <c r="M334" s="39">
        <v>0</v>
      </c>
      <c r="N334" s="39">
        <v>0</v>
      </c>
      <c r="O334" s="39">
        <v>17.8</v>
      </c>
      <c r="P334" s="39">
        <v>82.2</v>
      </c>
      <c r="Q334" s="39">
        <v>24.7</v>
      </c>
      <c r="R334" s="39">
        <v>75.3</v>
      </c>
      <c r="S334" s="39">
        <v>34.200000000000003</v>
      </c>
      <c r="T334" s="39">
        <v>65.8</v>
      </c>
      <c r="U334" s="39">
        <v>42.5</v>
      </c>
      <c r="V334" s="39">
        <v>57.5</v>
      </c>
      <c r="W334" s="31" t="s">
        <v>628</v>
      </c>
      <c r="Y334" s="31" t="s">
        <v>23</v>
      </c>
      <c r="Z334" s="31" t="s">
        <v>627</v>
      </c>
      <c r="AA334" s="31" t="b">
        <v>0</v>
      </c>
    </row>
    <row r="335" spans="2:27" ht="15" x14ac:dyDescent="0.25">
      <c r="B335" s="8">
        <v>1</v>
      </c>
      <c r="C335" s="39" t="s">
        <v>629</v>
      </c>
      <c r="D335" s="39">
        <v>1</v>
      </c>
      <c r="E335" s="39" t="s">
        <v>738</v>
      </c>
      <c r="F335" s="39">
        <v>1</v>
      </c>
      <c r="G335" s="39"/>
      <c r="H335" s="39">
        <v>1</v>
      </c>
      <c r="I335" s="39">
        <v>3.7</v>
      </c>
      <c r="J335" s="39">
        <v>4.3</v>
      </c>
      <c r="K335" s="39">
        <v>0</v>
      </c>
      <c r="L335" s="39">
        <v>0</v>
      </c>
      <c r="M335" s="39">
        <v>0</v>
      </c>
      <c r="N335" s="39">
        <v>0</v>
      </c>
      <c r="O335" s="39">
        <v>33.299999999999997</v>
      </c>
      <c r="P335" s="39">
        <v>66.7</v>
      </c>
      <c r="Q335" s="39">
        <v>41.6</v>
      </c>
      <c r="R335" s="39">
        <v>58.4</v>
      </c>
      <c r="S335" s="39">
        <v>31.9</v>
      </c>
      <c r="T335" s="39">
        <v>68.099999999999994</v>
      </c>
      <c r="U335" s="39">
        <v>33</v>
      </c>
      <c r="V335" s="39">
        <v>67</v>
      </c>
      <c r="W335" s="31" t="s">
        <v>630</v>
      </c>
      <c r="Y335" s="31" t="s">
        <v>25</v>
      </c>
      <c r="Z335" s="31" t="s">
        <v>629</v>
      </c>
      <c r="AA335" s="31" t="b">
        <v>0</v>
      </c>
    </row>
    <row r="336" spans="2:27" ht="15" x14ac:dyDescent="0.25">
      <c r="B336" s="8">
        <v>1</v>
      </c>
      <c r="C336" s="39" t="s">
        <v>631</v>
      </c>
      <c r="D336" s="39">
        <v>1</v>
      </c>
      <c r="E336" s="39" t="s">
        <v>737</v>
      </c>
      <c r="F336" s="39">
        <v>1</v>
      </c>
      <c r="G336" s="39"/>
      <c r="H336" s="39" t="s">
        <v>34</v>
      </c>
      <c r="I336" s="39">
        <v>3</v>
      </c>
      <c r="J336" s="39">
        <v>-5.8</v>
      </c>
      <c r="K336" s="39">
        <v>0</v>
      </c>
      <c r="L336" s="39">
        <v>0</v>
      </c>
      <c r="M336" s="39">
        <v>0</v>
      </c>
      <c r="N336" s="39">
        <v>0</v>
      </c>
      <c r="O336" s="39">
        <v>41.3</v>
      </c>
      <c r="P336" s="39">
        <v>58.7</v>
      </c>
      <c r="Q336" s="39">
        <v>37.700000000000003</v>
      </c>
      <c r="R336" s="39">
        <v>62.3</v>
      </c>
      <c r="S336" s="39">
        <v>27.3</v>
      </c>
      <c r="T336" s="39">
        <v>72.7</v>
      </c>
      <c r="U336" s="39">
        <v>41.5</v>
      </c>
      <c r="V336" s="39">
        <v>58.5</v>
      </c>
      <c r="W336" s="31" t="s">
        <v>632</v>
      </c>
      <c r="Y336" s="31" t="s">
        <v>25</v>
      </c>
      <c r="Z336" s="31" t="s">
        <v>631</v>
      </c>
      <c r="AA336" s="31" t="b">
        <v>0</v>
      </c>
    </row>
    <row r="337" spans="2:27" ht="15" x14ac:dyDescent="0.25">
      <c r="B337" s="8">
        <v>1</v>
      </c>
      <c r="C337" s="39" t="s">
        <v>633</v>
      </c>
      <c r="D337" s="39">
        <v>1</v>
      </c>
      <c r="E337" s="39" t="s">
        <v>736</v>
      </c>
      <c r="F337" s="39">
        <v>1</v>
      </c>
      <c r="G337" s="39"/>
      <c r="H337" s="39" t="s">
        <v>34</v>
      </c>
      <c r="I337" s="39">
        <v>11.4</v>
      </c>
      <c r="J337" s="39">
        <v>6.1</v>
      </c>
      <c r="K337" s="39">
        <v>0</v>
      </c>
      <c r="L337" s="39">
        <v>0</v>
      </c>
      <c r="M337" s="39">
        <v>0</v>
      </c>
      <c r="N337" s="39">
        <v>0</v>
      </c>
      <c r="O337" s="39">
        <v>23</v>
      </c>
      <c r="P337" s="39">
        <v>77</v>
      </c>
      <c r="Q337" s="39">
        <v>40.4</v>
      </c>
      <c r="R337" s="39">
        <v>59.6</v>
      </c>
      <c r="S337" s="39">
        <v>35.9</v>
      </c>
      <c r="T337" s="39">
        <v>64.099999999999994</v>
      </c>
      <c r="U337" s="39">
        <v>50.7</v>
      </c>
      <c r="V337" s="39">
        <v>49.3</v>
      </c>
      <c r="W337" s="31" t="s">
        <v>634</v>
      </c>
      <c r="Y337" s="31" t="s">
        <v>23</v>
      </c>
      <c r="Z337" s="31" t="s">
        <v>633</v>
      </c>
      <c r="AA337" s="31" t="b">
        <v>0</v>
      </c>
    </row>
    <row r="338" spans="2:27" ht="15" x14ac:dyDescent="0.25">
      <c r="B338" s="8">
        <v>1</v>
      </c>
      <c r="C338" s="39" t="s">
        <v>635</v>
      </c>
      <c r="D338" s="39">
        <v>1</v>
      </c>
      <c r="E338" s="39" t="s">
        <v>736</v>
      </c>
      <c r="F338" s="39">
        <v>1</v>
      </c>
      <c r="G338" s="39"/>
      <c r="H338" s="39">
        <v>1</v>
      </c>
      <c r="I338" s="39">
        <v>9.4</v>
      </c>
      <c r="J338" s="39">
        <v>14.7</v>
      </c>
      <c r="K338" s="39">
        <v>0</v>
      </c>
      <c r="L338" s="39">
        <v>0</v>
      </c>
      <c r="M338" s="39">
        <v>0</v>
      </c>
      <c r="N338" s="39">
        <v>0</v>
      </c>
      <c r="O338" s="39">
        <v>56.8</v>
      </c>
      <c r="P338" s="39">
        <v>43.2</v>
      </c>
      <c r="Q338" s="39">
        <v>35.9</v>
      </c>
      <c r="R338" s="39">
        <v>64.099999999999994</v>
      </c>
      <c r="S338" s="39">
        <v>49.3</v>
      </c>
      <c r="T338" s="39">
        <v>50.7</v>
      </c>
      <c r="U338" s="39">
        <v>66.2</v>
      </c>
      <c r="V338" s="39">
        <v>33.799999999999997</v>
      </c>
      <c r="W338" s="31" t="s">
        <v>636</v>
      </c>
      <c r="Y338" s="31" t="s">
        <v>23</v>
      </c>
      <c r="Z338" s="31" t="s">
        <v>635</v>
      </c>
      <c r="AA338" s="31" t="b">
        <v>0</v>
      </c>
    </row>
    <row r="339" spans="2:27" ht="15" x14ac:dyDescent="0.25">
      <c r="B339" s="8">
        <v>1</v>
      </c>
      <c r="C339" s="39" t="s">
        <v>637</v>
      </c>
      <c r="D339" s="39">
        <v>1</v>
      </c>
      <c r="E339" s="39" t="s">
        <v>736</v>
      </c>
      <c r="F339" s="39">
        <v>1</v>
      </c>
      <c r="G339" s="39"/>
      <c r="H339" s="39" t="s">
        <v>34</v>
      </c>
      <c r="I339" s="39">
        <v>5.9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50.2</v>
      </c>
      <c r="P339" s="39">
        <v>49.8</v>
      </c>
      <c r="Q339" s="39">
        <v>50.8</v>
      </c>
      <c r="R339" s="39">
        <v>49.2</v>
      </c>
      <c r="S339" s="39">
        <v>39.299999999999997</v>
      </c>
      <c r="T339" s="39">
        <v>60.7</v>
      </c>
      <c r="U339" s="39">
        <v>53.9</v>
      </c>
      <c r="V339" s="39">
        <v>46.1</v>
      </c>
      <c r="W339" s="31" t="s">
        <v>638</v>
      </c>
      <c r="Y339" s="31" t="s">
        <v>22</v>
      </c>
      <c r="Z339" s="31" t="s">
        <v>637</v>
      </c>
      <c r="AA339" s="31" t="b">
        <v>0</v>
      </c>
    </row>
    <row r="340" spans="2:27" ht="15" x14ac:dyDescent="0.25">
      <c r="B340" s="8">
        <v>1</v>
      </c>
      <c r="C340" s="39" t="s">
        <v>639</v>
      </c>
      <c r="D340" s="39">
        <v>1</v>
      </c>
      <c r="E340" s="39" t="s">
        <v>736</v>
      </c>
      <c r="F340" s="39">
        <v>1</v>
      </c>
      <c r="G340" s="39"/>
      <c r="H340" s="39" t="s">
        <v>34</v>
      </c>
      <c r="I340" s="39">
        <v>-8.1999999999999993</v>
      </c>
      <c r="J340" s="39">
        <v>-7.5</v>
      </c>
      <c r="K340" s="39">
        <v>0</v>
      </c>
      <c r="L340" s="39">
        <v>0</v>
      </c>
      <c r="M340" s="39">
        <v>0</v>
      </c>
      <c r="N340" s="39">
        <v>0</v>
      </c>
      <c r="O340" s="39">
        <v>77.8</v>
      </c>
      <c r="P340" s="39">
        <v>22.2</v>
      </c>
      <c r="Q340" s="39">
        <v>42.1</v>
      </c>
      <c r="R340" s="39">
        <v>57.9</v>
      </c>
      <c r="S340" s="39">
        <v>47.6</v>
      </c>
      <c r="T340" s="39">
        <v>52.4</v>
      </c>
      <c r="U340" s="39">
        <v>48.4</v>
      </c>
      <c r="V340" s="39">
        <v>51.6</v>
      </c>
      <c r="W340" s="31" t="s">
        <v>640</v>
      </c>
      <c r="Y340" s="31" t="s">
        <v>22</v>
      </c>
      <c r="Z340" s="31" t="s">
        <v>639</v>
      </c>
      <c r="AA340" s="31" t="b">
        <v>0</v>
      </c>
    </row>
    <row r="341" spans="2:27" ht="15" x14ac:dyDescent="0.25">
      <c r="B341" s="8">
        <v>1</v>
      </c>
      <c r="C341" s="39" t="s">
        <v>641</v>
      </c>
      <c r="D341" s="39">
        <v>1</v>
      </c>
      <c r="E341" s="39" t="s">
        <v>738</v>
      </c>
      <c r="F341" s="39">
        <v>1</v>
      </c>
      <c r="G341" s="39"/>
      <c r="H341" s="39" t="s">
        <v>34</v>
      </c>
      <c r="I341" s="39">
        <v>7.9</v>
      </c>
      <c r="J341" s="39">
        <v>5.2</v>
      </c>
      <c r="K341" s="39">
        <v>0</v>
      </c>
      <c r="L341" s="39">
        <v>0</v>
      </c>
      <c r="M341" s="39">
        <v>0</v>
      </c>
      <c r="N341" s="39">
        <v>0</v>
      </c>
      <c r="O341" s="39">
        <v>27</v>
      </c>
      <c r="P341" s="39">
        <v>73</v>
      </c>
      <c r="Q341" s="39">
        <v>24</v>
      </c>
      <c r="R341" s="39">
        <v>76</v>
      </c>
      <c r="S341" s="39">
        <v>25</v>
      </c>
      <c r="T341" s="39">
        <v>75</v>
      </c>
      <c r="U341" s="39">
        <v>33</v>
      </c>
      <c r="V341" s="39">
        <v>67</v>
      </c>
      <c r="Y341" s="31" t="s">
        <v>25</v>
      </c>
      <c r="Z341" s="31" t="s">
        <v>641</v>
      </c>
      <c r="AA341" s="31" t="b">
        <v>0</v>
      </c>
    </row>
    <row r="342" spans="2:27" ht="15" x14ac:dyDescent="0.25">
      <c r="B342" s="8">
        <v>1</v>
      </c>
      <c r="C342" s="39" t="s">
        <v>642</v>
      </c>
      <c r="D342" s="39">
        <v>1</v>
      </c>
      <c r="E342" s="39" t="s">
        <v>736</v>
      </c>
      <c r="F342" s="39">
        <v>1</v>
      </c>
      <c r="G342" s="39"/>
      <c r="H342" s="39" t="s">
        <v>34</v>
      </c>
      <c r="I342" s="39">
        <v>-5.2</v>
      </c>
      <c r="J342" s="39">
        <v>-13.6</v>
      </c>
      <c r="K342" s="39">
        <v>0</v>
      </c>
      <c r="L342" s="39">
        <v>0</v>
      </c>
      <c r="M342" s="39">
        <v>0</v>
      </c>
      <c r="N342" s="39">
        <v>0</v>
      </c>
      <c r="O342" s="39">
        <v>56</v>
      </c>
      <c r="P342" s="39">
        <v>44</v>
      </c>
      <c r="Q342" s="39">
        <v>48</v>
      </c>
      <c r="R342" s="39">
        <v>52</v>
      </c>
      <c r="S342" s="39">
        <v>35</v>
      </c>
      <c r="T342" s="39">
        <v>65</v>
      </c>
      <c r="U342" s="39">
        <v>41</v>
      </c>
      <c r="V342" s="39">
        <v>59</v>
      </c>
      <c r="W342" s="31" t="s">
        <v>643</v>
      </c>
      <c r="Y342" s="31" t="s">
        <v>22</v>
      </c>
      <c r="Z342" s="31" t="s">
        <v>642</v>
      </c>
      <c r="AA342" s="31" t="b">
        <v>0</v>
      </c>
    </row>
    <row r="343" spans="2:27" ht="15" x14ac:dyDescent="0.25">
      <c r="B343" s="8">
        <v>1</v>
      </c>
      <c r="C343" s="39" t="s">
        <v>644</v>
      </c>
      <c r="D343" s="39">
        <v>1</v>
      </c>
      <c r="E343" s="39" t="s">
        <v>736</v>
      </c>
      <c r="F343" s="39">
        <v>1</v>
      </c>
      <c r="G343" s="39"/>
      <c r="H343" s="39" t="s">
        <v>34</v>
      </c>
      <c r="I343" s="39">
        <v>1.8</v>
      </c>
      <c r="J343" s="39">
        <v>-10.4</v>
      </c>
      <c r="K343" s="39">
        <v>10.1</v>
      </c>
      <c r="L343" s="39">
        <v>0</v>
      </c>
      <c r="M343" s="39">
        <v>5</v>
      </c>
      <c r="N343" s="39">
        <v>6.7</v>
      </c>
      <c r="O343" s="39">
        <v>64</v>
      </c>
      <c r="P343" s="39">
        <v>36</v>
      </c>
      <c r="Q343" s="39">
        <v>51.2</v>
      </c>
      <c r="R343" s="39">
        <v>48.8</v>
      </c>
      <c r="S343" s="39">
        <v>43.2</v>
      </c>
      <c r="T343" s="39">
        <v>56.8</v>
      </c>
      <c r="U343" s="39">
        <v>51.2</v>
      </c>
      <c r="V343" s="39">
        <v>48.8</v>
      </c>
      <c r="W343" s="31" t="s">
        <v>645</v>
      </c>
      <c r="Y343" s="31" t="s">
        <v>22</v>
      </c>
      <c r="Z343" s="31" t="s">
        <v>644</v>
      </c>
      <c r="AA343" s="31" t="b">
        <v>0</v>
      </c>
    </row>
    <row r="344" spans="2:27" ht="15" x14ac:dyDescent="0.25">
      <c r="B344" s="8">
        <v>1</v>
      </c>
      <c r="C344" s="39" t="s">
        <v>646</v>
      </c>
      <c r="D344" s="39">
        <v>1</v>
      </c>
      <c r="E344" s="39" t="s">
        <v>736</v>
      </c>
      <c r="F344" s="39">
        <v>1</v>
      </c>
      <c r="G344" s="39"/>
      <c r="H344" s="39" t="s">
        <v>34</v>
      </c>
      <c r="I344" s="39">
        <v>21</v>
      </c>
      <c r="J344" s="39">
        <v>22</v>
      </c>
      <c r="K344" s="39">
        <v>0</v>
      </c>
      <c r="L344" s="39">
        <v>0</v>
      </c>
      <c r="M344" s="39">
        <v>0</v>
      </c>
      <c r="N344" s="39">
        <v>0</v>
      </c>
      <c r="O344" s="39">
        <v>25.5</v>
      </c>
      <c r="P344" s="39">
        <v>74.5</v>
      </c>
      <c r="Q344" s="39">
        <v>13.7</v>
      </c>
      <c r="R344" s="39">
        <v>86.3</v>
      </c>
      <c r="S344" s="39">
        <v>37.299999999999997</v>
      </c>
      <c r="T344" s="39">
        <v>62.7</v>
      </c>
      <c r="U344" s="39">
        <v>51</v>
      </c>
      <c r="V344" s="39">
        <v>49</v>
      </c>
      <c r="Y344" s="31" t="s">
        <v>29</v>
      </c>
      <c r="Z344" s="31" t="s">
        <v>646</v>
      </c>
      <c r="AA344" s="31" t="b">
        <v>0</v>
      </c>
    </row>
    <row r="345" spans="2:27" ht="15" x14ac:dyDescent="0.25">
      <c r="B345" s="8">
        <v>1</v>
      </c>
      <c r="C345" s="39" t="s">
        <v>647</v>
      </c>
      <c r="D345" s="39">
        <v>1</v>
      </c>
      <c r="E345" s="39" t="s">
        <v>739</v>
      </c>
      <c r="F345" s="39">
        <v>1</v>
      </c>
      <c r="G345" s="39"/>
      <c r="H345" s="39" t="s">
        <v>43</v>
      </c>
      <c r="I345" s="39">
        <v>10.3</v>
      </c>
      <c r="J345" s="39">
        <v>19.2</v>
      </c>
      <c r="K345" s="39">
        <v>51.9</v>
      </c>
      <c r="L345" s="39">
        <v>62.9</v>
      </c>
      <c r="M345" s="39">
        <v>14.4</v>
      </c>
      <c r="N345" s="39">
        <v>6.6</v>
      </c>
      <c r="O345" s="39">
        <v>45.5</v>
      </c>
      <c r="P345" s="39">
        <v>54.5</v>
      </c>
      <c r="Q345" s="39">
        <v>48.9</v>
      </c>
      <c r="R345" s="39">
        <v>51.1</v>
      </c>
      <c r="S345" s="39">
        <v>64.099999999999994</v>
      </c>
      <c r="T345" s="39">
        <v>35.9</v>
      </c>
      <c r="U345" s="39">
        <v>69.2</v>
      </c>
      <c r="V345" s="39">
        <v>30.8</v>
      </c>
      <c r="W345" s="31" t="s">
        <v>648</v>
      </c>
      <c r="Y345" s="31" t="s">
        <v>24</v>
      </c>
      <c r="Z345" s="31" t="s">
        <v>647</v>
      </c>
      <c r="AA345" s="31" t="b">
        <v>0</v>
      </c>
    </row>
    <row r="346" spans="2:27" ht="15" x14ac:dyDescent="0.25">
      <c r="B346" s="8">
        <v>1</v>
      </c>
      <c r="C346" s="39" t="s">
        <v>649</v>
      </c>
      <c r="D346" s="39">
        <v>1</v>
      </c>
      <c r="E346" s="39" t="s">
        <v>736</v>
      </c>
      <c r="F346" s="39">
        <v>1</v>
      </c>
      <c r="G346" s="39"/>
      <c r="H346" s="39" t="s">
        <v>34</v>
      </c>
      <c r="I346" s="39">
        <v>-1.2</v>
      </c>
      <c r="J346" s="39">
        <v>5.8</v>
      </c>
      <c r="K346" s="39">
        <v>0</v>
      </c>
      <c r="L346" s="39">
        <v>0</v>
      </c>
      <c r="M346" s="39">
        <v>0</v>
      </c>
      <c r="N346" s="39">
        <v>0</v>
      </c>
      <c r="O346" s="39">
        <v>68.900000000000006</v>
      </c>
      <c r="P346" s="39">
        <v>31.1</v>
      </c>
      <c r="Q346" s="39">
        <v>35</v>
      </c>
      <c r="R346" s="39">
        <v>65</v>
      </c>
      <c r="S346" s="39">
        <v>33.9</v>
      </c>
      <c r="T346" s="39">
        <v>66.099999999999994</v>
      </c>
      <c r="U346" s="39">
        <v>54.8</v>
      </c>
      <c r="V346" s="39">
        <v>45.2</v>
      </c>
      <c r="W346" s="31" t="s">
        <v>650</v>
      </c>
      <c r="Y346" s="31" t="s">
        <v>22</v>
      </c>
      <c r="Z346" s="31" t="s">
        <v>649</v>
      </c>
      <c r="AA346" s="31" t="b">
        <v>0</v>
      </c>
    </row>
    <row r="347" spans="2:27" ht="15" x14ac:dyDescent="0.25">
      <c r="B347" s="8">
        <v>1</v>
      </c>
      <c r="C347" s="39" t="s">
        <v>651</v>
      </c>
      <c r="D347" s="39">
        <v>1</v>
      </c>
      <c r="E347" s="39" t="s">
        <v>798</v>
      </c>
      <c r="F347" s="39">
        <v>1</v>
      </c>
      <c r="G347" s="39"/>
      <c r="H347" s="39" t="s">
        <v>34</v>
      </c>
      <c r="I347" s="39">
        <v>4.5</v>
      </c>
      <c r="J347" s="39">
        <v>0</v>
      </c>
      <c r="K347" s="39">
        <v>6.9</v>
      </c>
      <c r="L347" s="39">
        <v>10.7</v>
      </c>
      <c r="M347" s="39">
        <v>31.1</v>
      </c>
      <c r="N347" s="39">
        <v>20.5</v>
      </c>
      <c r="O347" s="39">
        <v>36</v>
      </c>
      <c r="P347" s="39">
        <v>64</v>
      </c>
      <c r="Q347" s="39">
        <v>32</v>
      </c>
      <c r="R347" s="39">
        <v>68</v>
      </c>
      <c r="S347" s="39">
        <v>30</v>
      </c>
      <c r="T347" s="39">
        <v>70</v>
      </c>
      <c r="U347" s="39">
        <v>36</v>
      </c>
      <c r="V347" s="39">
        <v>64</v>
      </c>
      <c r="Y347" s="31" t="s">
        <v>25</v>
      </c>
      <c r="Z347" s="31" t="s">
        <v>651</v>
      </c>
      <c r="AA347" s="31" t="b">
        <v>0</v>
      </c>
    </row>
    <row r="348" spans="2:27" ht="15" x14ac:dyDescent="0.25">
      <c r="B348" s="8">
        <v>1</v>
      </c>
      <c r="C348" s="39" t="s">
        <v>652</v>
      </c>
      <c r="D348" s="39"/>
      <c r="E348" s="39" t="s">
        <v>798</v>
      </c>
      <c r="F348" s="39">
        <v>1</v>
      </c>
      <c r="G348" s="39"/>
      <c r="H348" s="39" t="s">
        <v>34</v>
      </c>
      <c r="I348" s="39">
        <v>-10.9</v>
      </c>
      <c r="J348" s="39">
        <v>-15.8</v>
      </c>
      <c r="K348" s="39">
        <v>0</v>
      </c>
      <c r="L348" s="39">
        <v>0</v>
      </c>
      <c r="M348" s="39">
        <v>0</v>
      </c>
      <c r="N348" s="39">
        <v>0</v>
      </c>
      <c r="O348" s="39">
        <v>62</v>
      </c>
      <c r="P348" s="39">
        <v>38</v>
      </c>
      <c r="Q348" s="39">
        <v>32</v>
      </c>
      <c r="R348" s="39">
        <v>68</v>
      </c>
      <c r="S348" s="39">
        <v>31</v>
      </c>
      <c r="T348" s="39">
        <v>69</v>
      </c>
      <c r="U348" s="39">
        <v>33</v>
      </c>
      <c r="V348" s="39">
        <v>67</v>
      </c>
      <c r="Y348" s="31" t="s">
        <v>25</v>
      </c>
      <c r="Z348" s="31" t="s">
        <v>652</v>
      </c>
      <c r="AA348" s="31" t="b">
        <v>0</v>
      </c>
    </row>
    <row r="349" spans="2:27" ht="15" x14ac:dyDescent="0.25">
      <c r="B349" s="8">
        <v>1</v>
      </c>
      <c r="C349" s="39" t="s">
        <v>653</v>
      </c>
      <c r="D349" s="39">
        <v>1</v>
      </c>
      <c r="E349" s="39" t="s">
        <v>736</v>
      </c>
      <c r="F349" s="39">
        <v>1</v>
      </c>
      <c r="G349" s="39"/>
      <c r="H349" s="39" t="s">
        <v>34</v>
      </c>
      <c r="I349" s="39">
        <v>-11</v>
      </c>
      <c r="J349" s="39">
        <v>-42</v>
      </c>
      <c r="K349" s="39">
        <v>0</v>
      </c>
      <c r="L349" s="39">
        <v>0</v>
      </c>
      <c r="M349" s="39">
        <v>100</v>
      </c>
      <c r="N349" s="39">
        <v>0</v>
      </c>
      <c r="O349" s="39">
        <v>95</v>
      </c>
      <c r="P349" s="39">
        <v>5</v>
      </c>
      <c r="Q349" s="39">
        <v>49</v>
      </c>
      <c r="R349" s="39">
        <v>51</v>
      </c>
      <c r="S349" s="39">
        <v>18</v>
      </c>
      <c r="T349" s="39">
        <v>82</v>
      </c>
      <c r="U349" s="39">
        <v>62</v>
      </c>
      <c r="V349" s="39">
        <v>38</v>
      </c>
      <c r="W349" s="31" t="s">
        <v>654</v>
      </c>
      <c r="Y349" s="31" t="s">
        <v>23</v>
      </c>
      <c r="Z349" s="31" t="s">
        <v>653</v>
      </c>
      <c r="AA349" s="31" t="b">
        <v>0</v>
      </c>
    </row>
    <row r="350" spans="2:27" ht="15" x14ac:dyDescent="0.25">
      <c r="B350" s="8">
        <v>1</v>
      </c>
      <c r="C350" s="39" t="s">
        <v>655</v>
      </c>
      <c r="D350" s="39">
        <v>1</v>
      </c>
      <c r="E350" s="39" t="s">
        <v>738</v>
      </c>
      <c r="F350" s="39">
        <v>1</v>
      </c>
      <c r="G350" s="39"/>
      <c r="H350" s="39" t="s">
        <v>34</v>
      </c>
      <c r="I350" s="39">
        <v>15.7</v>
      </c>
      <c r="J350" s="39">
        <v>13.7</v>
      </c>
      <c r="K350" s="39">
        <v>0</v>
      </c>
      <c r="L350" s="39">
        <v>0</v>
      </c>
      <c r="M350" s="39">
        <v>0</v>
      </c>
      <c r="N350" s="39">
        <v>0</v>
      </c>
      <c r="O350" s="39">
        <v>22</v>
      </c>
      <c r="P350" s="39">
        <v>78</v>
      </c>
      <c r="Q350" s="39">
        <v>29</v>
      </c>
      <c r="R350" s="39">
        <v>71</v>
      </c>
      <c r="S350" s="39">
        <v>28</v>
      </c>
      <c r="T350" s="39">
        <v>72</v>
      </c>
      <c r="U350" s="39">
        <v>44</v>
      </c>
      <c r="V350" s="39">
        <v>56</v>
      </c>
      <c r="W350" s="31" t="s">
        <v>656</v>
      </c>
      <c r="Y350" s="31" t="s">
        <v>25</v>
      </c>
      <c r="Z350" s="31" t="s">
        <v>655</v>
      </c>
      <c r="AA350" s="31" t="b">
        <v>0</v>
      </c>
    </row>
    <row r="351" spans="2:27" ht="15" x14ac:dyDescent="0.25">
      <c r="B351" s="31">
        <v>1</v>
      </c>
      <c r="C351" s="39" t="s">
        <v>657</v>
      </c>
      <c r="D351" s="39">
        <v>1</v>
      </c>
      <c r="E351" s="39" t="s">
        <v>736</v>
      </c>
      <c r="F351" s="39">
        <v>1</v>
      </c>
      <c r="G351" s="39"/>
      <c r="H351" s="39" t="s">
        <v>34</v>
      </c>
      <c r="I351" s="39">
        <v>23.9</v>
      </c>
      <c r="J351" s="39">
        <v>33.6</v>
      </c>
      <c r="K351" s="39">
        <v>0</v>
      </c>
      <c r="L351" s="39">
        <v>0</v>
      </c>
      <c r="M351" s="39">
        <v>0</v>
      </c>
      <c r="N351" s="39">
        <v>0</v>
      </c>
      <c r="O351" s="39">
        <v>19</v>
      </c>
      <c r="P351" s="39">
        <v>81</v>
      </c>
      <c r="Q351" s="39">
        <v>26.6</v>
      </c>
      <c r="R351" s="39">
        <v>73.400000000000006</v>
      </c>
      <c r="S351" s="39">
        <v>42.9</v>
      </c>
      <c r="T351" s="39">
        <v>57.1</v>
      </c>
      <c r="U351" s="39">
        <v>56.3</v>
      </c>
      <c r="V351" s="39">
        <v>43.7</v>
      </c>
      <c r="W351" s="31" t="s">
        <v>658</v>
      </c>
      <c r="Y351" s="31" t="s">
        <v>26</v>
      </c>
      <c r="Z351" s="31" t="s">
        <v>657</v>
      </c>
      <c r="AA351" s="31" t="b">
        <v>0</v>
      </c>
    </row>
    <row r="352" spans="2:27" ht="15" x14ac:dyDescent="0.25">
      <c r="B352" s="31">
        <v>1</v>
      </c>
      <c r="C352" s="39" t="s">
        <v>659</v>
      </c>
      <c r="D352" s="39">
        <v>1</v>
      </c>
      <c r="E352" s="39" t="s">
        <v>738</v>
      </c>
      <c r="F352" s="39">
        <v>1</v>
      </c>
      <c r="G352" s="39"/>
      <c r="H352" s="39" t="s">
        <v>34</v>
      </c>
      <c r="I352" s="39">
        <v>1.7</v>
      </c>
      <c r="J352" s="39">
        <v>2.2999999999999998</v>
      </c>
      <c r="K352" s="39">
        <v>0</v>
      </c>
      <c r="L352" s="39">
        <v>0</v>
      </c>
      <c r="M352" s="39">
        <v>0</v>
      </c>
      <c r="N352" s="39">
        <v>0</v>
      </c>
      <c r="O352" s="39">
        <v>12.4</v>
      </c>
      <c r="P352" s="39">
        <v>87.6</v>
      </c>
      <c r="Q352" s="39">
        <v>26.1</v>
      </c>
      <c r="R352" s="39">
        <v>73.900000000000006</v>
      </c>
      <c r="S352" s="39">
        <v>29.1</v>
      </c>
      <c r="T352" s="39">
        <v>70.900000000000006</v>
      </c>
      <c r="U352" s="39">
        <v>33.9</v>
      </c>
      <c r="V352" s="39">
        <v>66.099999999999994</v>
      </c>
      <c r="W352" s="31" t="s">
        <v>660</v>
      </c>
      <c r="Y352" s="31" t="s">
        <v>25</v>
      </c>
      <c r="Z352" s="31" t="s">
        <v>659</v>
      </c>
      <c r="AA352" s="31" t="b">
        <v>0</v>
      </c>
    </row>
    <row r="353" spans="2:27" ht="15" x14ac:dyDescent="0.25">
      <c r="B353" s="31">
        <v>1</v>
      </c>
      <c r="C353" s="39" t="s">
        <v>661</v>
      </c>
      <c r="D353" s="39">
        <v>1</v>
      </c>
      <c r="E353" s="39" t="s">
        <v>737</v>
      </c>
      <c r="F353" s="39">
        <v>1</v>
      </c>
      <c r="G353" s="39"/>
      <c r="H353" s="39" t="s">
        <v>442</v>
      </c>
      <c r="I353" s="39">
        <v>10.7</v>
      </c>
      <c r="J353" s="39">
        <v>17</v>
      </c>
      <c r="K353" s="39">
        <v>0</v>
      </c>
      <c r="L353" s="39">
        <v>0</v>
      </c>
      <c r="M353" s="39">
        <v>0</v>
      </c>
      <c r="N353" s="39">
        <v>0</v>
      </c>
      <c r="O353" s="39">
        <v>20</v>
      </c>
      <c r="P353" s="39">
        <v>80</v>
      </c>
      <c r="Q353" s="39">
        <v>16</v>
      </c>
      <c r="R353" s="39">
        <v>84</v>
      </c>
      <c r="S353" s="39">
        <v>25</v>
      </c>
      <c r="T353" s="39">
        <v>75</v>
      </c>
      <c r="U353" s="39">
        <v>35</v>
      </c>
      <c r="V353" s="39">
        <v>65</v>
      </c>
      <c r="W353" s="31" t="s">
        <v>662</v>
      </c>
      <c r="Y353" s="31" t="s">
        <v>25</v>
      </c>
      <c r="Z353" s="31" t="s">
        <v>661</v>
      </c>
      <c r="AA353" s="31" t="b">
        <v>0</v>
      </c>
    </row>
    <row r="354" spans="2:27" ht="15" x14ac:dyDescent="0.25">
      <c r="B354" s="31">
        <v>1</v>
      </c>
      <c r="C354" s="39" t="s">
        <v>663</v>
      </c>
      <c r="D354" s="39">
        <v>1</v>
      </c>
      <c r="E354" s="39" t="s">
        <v>736</v>
      </c>
      <c r="F354" s="39">
        <v>1</v>
      </c>
      <c r="G354" s="39"/>
      <c r="H354" s="39" t="s">
        <v>34</v>
      </c>
      <c r="I354" s="39">
        <v>10.7</v>
      </c>
      <c r="J354" s="39">
        <v>8.8000000000000007</v>
      </c>
      <c r="K354" s="39">
        <v>8.6999999999999993</v>
      </c>
      <c r="L354" s="39">
        <v>3.7</v>
      </c>
      <c r="M354" s="39">
        <v>70</v>
      </c>
      <c r="N354" s="39">
        <v>79</v>
      </c>
      <c r="O354" s="39">
        <v>51</v>
      </c>
      <c r="P354" s="39">
        <v>49</v>
      </c>
      <c r="Q354" s="39">
        <v>33</v>
      </c>
      <c r="R354" s="39">
        <v>67</v>
      </c>
      <c r="S354" s="39">
        <v>38</v>
      </c>
      <c r="T354" s="39">
        <v>62</v>
      </c>
      <c r="U354" s="39">
        <v>59</v>
      </c>
      <c r="V354" s="39">
        <v>41</v>
      </c>
      <c r="W354" s="31" t="s">
        <v>664</v>
      </c>
      <c r="Y354" s="31" t="s">
        <v>23</v>
      </c>
      <c r="Z354" s="31" t="s">
        <v>663</v>
      </c>
      <c r="AA354" s="31" t="b">
        <v>0</v>
      </c>
    </row>
    <row r="355" spans="2:27" ht="15" x14ac:dyDescent="0.25">
      <c r="B355" s="31">
        <v>1</v>
      </c>
      <c r="C355" s="39" t="s">
        <v>665</v>
      </c>
      <c r="D355" s="39">
        <v>1</v>
      </c>
      <c r="E355" s="39" t="s">
        <v>740</v>
      </c>
      <c r="F355" s="39">
        <v>1</v>
      </c>
      <c r="G355" s="39"/>
      <c r="H355" s="39" t="s">
        <v>46</v>
      </c>
      <c r="I355" s="39">
        <v>18.3</v>
      </c>
      <c r="J355" s="39">
        <v>10.1</v>
      </c>
      <c r="K355" s="39">
        <v>0</v>
      </c>
      <c r="L355" s="39">
        <v>0</v>
      </c>
      <c r="M355" s="39">
        <v>0</v>
      </c>
      <c r="N355" s="39">
        <v>0</v>
      </c>
      <c r="O355" s="39">
        <v>48</v>
      </c>
      <c r="P355" s="39">
        <v>52</v>
      </c>
      <c r="Q355" s="39">
        <v>95</v>
      </c>
      <c r="R355" s="39">
        <v>5</v>
      </c>
      <c r="S355" s="39">
        <v>87</v>
      </c>
      <c r="T355" s="39">
        <v>13</v>
      </c>
      <c r="U355" s="39">
        <v>88</v>
      </c>
      <c r="V355" s="39">
        <v>12</v>
      </c>
      <c r="W355" s="31" t="s">
        <v>666</v>
      </c>
      <c r="Y355" s="31" t="s">
        <v>22</v>
      </c>
      <c r="Z355" s="31" t="s">
        <v>665</v>
      </c>
      <c r="AA355" s="31" t="b">
        <v>0</v>
      </c>
    </row>
    <row r="356" spans="2:27" ht="15" x14ac:dyDescent="0.25">
      <c r="B356" s="31">
        <v>1</v>
      </c>
      <c r="C356" s="39" t="s">
        <v>667</v>
      </c>
      <c r="D356" s="39">
        <v>1</v>
      </c>
      <c r="E356" s="39" t="s">
        <v>736</v>
      </c>
      <c r="F356" s="39">
        <v>1</v>
      </c>
      <c r="G356" s="39"/>
      <c r="H356" s="39" t="s">
        <v>34</v>
      </c>
      <c r="I356" s="39">
        <v>-3.3</v>
      </c>
      <c r="J356" s="39">
        <v>-3.3</v>
      </c>
      <c r="K356" s="39">
        <v>0</v>
      </c>
      <c r="L356" s="39">
        <v>0</v>
      </c>
      <c r="M356" s="39">
        <v>0</v>
      </c>
      <c r="N356" s="39">
        <v>0</v>
      </c>
      <c r="O356" s="39">
        <v>66</v>
      </c>
      <c r="P356" s="39">
        <v>34</v>
      </c>
      <c r="Q356" s="39">
        <v>38</v>
      </c>
      <c r="R356" s="39">
        <v>62</v>
      </c>
      <c r="S356" s="39">
        <v>31</v>
      </c>
      <c r="T356" s="39">
        <v>69</v>
      </c>
      <c r="U356" s="39">
        <v>53</v>
      </c>
      <c r="V356" s="39">
        <v>47</v>
      </c>
      <c r="Y356" s="31" t="s">
        <v>23</v>
      </c>
      <c r="Z356" s="31" t="s">
        <v>667</v>
      </c>
      <c r="AA356" s="31" t="b">
        <v>0</v>
      </c>
    </row>
    <row r="357" spans="2:27" ht="15" x14ac:dyDescent="0.25">
      <c r="B357" s="31">
        <v>1</v>
      </c>
      <c r="C357" s="39" t="s">
        <v>668</v>
      </c>
      <c r="D357" s="39">
        <v>1</v>
      </c>
      <c r="E357" s="39" t="s">
        <v>737</v>
      </c>
      <c r="F357" s="39">
        <v>1</v>
      </c>
      <c r="G357" s="39"/>
      <c r="H357" s="39" t="s">
        <v>34</v>
      </c>
      <c r="I357" s="39">
        <v>4.7</v>
      </c>
      <c r="J357" s="39">
        <v>2.4</v>
      </c>
      <c r="K357" s="39">
        <v>0</v>
      </c>
      <c r="L357" s="39">
        <v>0</v>
      </c>
      <c r="M357" s="39">
        <v>0</v>
      </c>
      <c r="N357" s="39">
        <v>0</v>
      </c>
      <c r="O357" s="39">
        <v>24</v>
      </c>
      <c r="P357" s="39">
        <v>76</v>
      </c>
      <c r="Q357" s="39">
        <v>39</v>
      </c>
      <c r="R357" s="39">
        <v>61</v>
      </c>
      <c r="S357" s="39">
        <v>31</v>
      </c>
      <c r="T357" s="39">
        <v>69</v>
      </c>
      <c r="U357" s="39">
        <v>37</v>
      </c>
      <c r="V357" s="39">
        <v>63</v>
      </c>
      <c r="W357" s="31" t="s">
        <v>669</v>
      </c>
      <c r="Y357" s="31" t="s">
        <v>25</v>
      </c>
      <c r="Z357" s="31" t="s">
        <v>668</v>
      </c>
      <c r="AA357" s="31" t="b">
        <v>0</v>
      </c>
    </row>
    <row r="358" spans="2:27" ht="15" x14ac:dyDescent="0.25">
      <c r="B358" s="31">
        <v>1</v>
      </c>
      <c r="C358" s="39" t="s">
        <v>670</v>
      </c>
      <c r="D358" s="39">
        <v>1</v>
      </c>
      <c r="E358" s="39" t="s">
        <v>737</v>
      </c>
      <c r="F358" s="39">
        <v>1</v>
      </c>
      <c r="G358" s="39"/>
      <c r="H358" s="39" t="s">
        <v>34</v>
      </c>
      <c r="I358" s="39">
        <v>11.4</v>
      </c>
      <c r="J358" s="39">
        <v>9.1999999999999993</v>
      </c>
      <c r="K358" s="39">
        <v>0</v>
      </c>
      <c r="L358" s="39">
        <v>0</v>
      </c>
      <c r="M358" s="39">
        <v>19</v>
      </c>
      <c r="N358" s="39">
        <v>81</v>
      </c>
      <c r="O358" s="39">
        <v>15</v>
      </c>
      <c r="P358" s="39">
        <v>85</v>
      </c>
      <c r="Q358" s="39">
        <v>36</v>
      </c>
      <c r="R358" s="39">
        <v>64</v>
      </c>
      <c r="S358" s="39">
        <v>36</v>
      </c>
      <c r="T358" s="39">
        <v>64</v>
      </c>
      <c r="U358" s="39">
        <v>38</v>
      </c>
      <c r="V358" s="39">
        <v>62</v>
      </c>
      <c r="W358" s="31" t="s">
        <v>671</v>
      </c>
      <c r="Y358" s="31" t="s">
        <v>25</v>
      </c>
      <c r="Z358" s="31" t="s">
        <v>670</v>
      </c>
      <c r="AA358" s="31" t="b">
        <v>0</v>
      </c>
    </row>
    <row r="359" spans="2:27" ht="15" x14ac:dyDescent="0.25">
      <c r="B359" s="31">
        <v>1</v>
      </c>
      <c r="C359" s="39" t="s">
        <v>672</v>
      </c>
      <c r="D359" s="39">
        <v>1</v>
      </c>
      <c r="E359" s="39" t="s">
        <v>798</v>
      </c>
      <c r="F359" s="39">
        <v>1</v>
      </c>
      <c r="G359" s="39"/>
      <c r="H359" s="39">
        <v>1</v>
      </c>
      <c r="I359" s="39">
        <v>12.8</v>
      </c>
      <c r="J359" s="39">
        <v>11.5</v>
      </c>
      <c r="K359" s="39">
        <v>0</v>
      </c>
      <c r="L359" s="39">
        <v>0</v>
      </c>
      <c r="M359" s="39">
        <v>0.6</v>
      </c>
      <c r="N359" s="39">
        <v>0.7</v>
      </c>
      <c r="O359" s="39">
        <v>25</v>
      </c>
      <c r="P359" s="39">
        <v>75</v>
      </c>
      <c r="Q359" s="39">
        <v>24.6</v>
      </c>
      <c r="R359" s="39">
        <v>75.400000000000006</v>
      </c>
      <c r="S359" s="39">
        <v>34</v>
      </c>
      <c r="T359" s="39">
        <v>66</v>
      </c>
      <c r="U359" s="39">
        <v>41.5</v>
      </c>
      <c r="V359" s="39">
        <v>58.5</v>
      </c>
      <c r="Y359" s="31" t="s">
        <v>25</v>
      </c>
      <c r="Z359" s="31" t="s">
        <v>672</v>
      </c>
      <c r="AA359" s="31" t="b">
        <v>0</v>
      </c>
    </row>
    <row r="360" spans="2:27" ht="15" x14ac:dyDescent="0.25">
      <c r="B360" s="31">
        <v>1</v>
      </c>
      <c r="C360" s="39" t="s">
        <v>673</v>
      </c>
      <c r="D360" s="39">
        <v>1</v>
      </c>
      <c r="E360" s="39" t="s">
        <v>798</v>
      </c>
      <c r="F360" s="39">
        <v>1</v>
      </c>
      <c r="G360" s="39"/>
      <c r="H360" s="39" t="s">
        <v>34</v>
      </c>
      <c r="I360" s="39">
        <v>6.8</v>
      </c>
      <c r="J360" s="39">
        <v>5</v>
      </c>
      <c r="K360" s="39">
        <v>16.399999999999999</v>
      </c>
      <c r="L360" s="39">
        <v>5.6</v>
      </c>
      <c r="M360" s="39">
        <v>56.8</v>
      </c>
      <c r="N360" s="39">
        <v>58.5</v>
      </c>
      <c r="O360" s="39">
        <v>41.2</v>
      </c>
      <c r="P360" s="39">
        <v>58.8</v>
      </c>
      <c r="Q360" s="39">
        <v>34.200000000000003</v>
      </c>
      <c r="R360" s="39">
        <v>65.8</v>
      </c>
      <c r="S360" s="39">
        <v>43</v>
      </c>
      <c r="T360" s="39">
        <v>57</v>
      </c>
      <c r="U360" s="39">
        <v>45.5</v>
      </c>
      <c r="V360" s="39">
        <v>54.5</v>
      </c>
      <c r="W360" s="31" t="s">
        <v>674</v>
      </c>
      <c r="Y360" s="31" t="s">
        <v>25</v>
      </c>
      <c r="Z360" s="31" t="s">
        <v>673</v>
      </c>
      <c r="AA360" s="31" t="b">
        <v>0</v>
      </c>
    </row>
    <row r="361" spans="2:27" ht="15" x14ac:dyDescent="0.25">
      <c r="B361" s="31">
        <v>1</v>
      </c>
      <c r="C361" s="39" t="s">
        <v>675</v>
      </c>
      <c r="D361" s="39">
        <v>1</v>
      </c>
      <c r="E361" s="39" t="s">
        <v>738</v>
      </c>
      <c r="F361" s="39">
        <v>1</v>
      </c>
      <c r="G361" s="39"/>
      <c r="H361" s="39">
        <v>1</v>
      </c>
      <c r="I361" s="39">
        <v>17.899999999999999</v>
      </c>
      <c r="J361" s="39">
        <v>15</v>
      </c>
      <c r="K361" s="39">
        <v>0</v>
      </c>
      <c r="L361" s="39">
        <v>0</v>
      </c>
      <c r="M361" s="39">
        <v>0</v>
      </c>
      <c r="N361" s="39">
        <v>0</v>
      </c>
      <c r="O361" s="39">
        <v>9</v>
      </c>
      <c r="P361" s="39">
        <v>91</v>
      </c>
      <c r="Q361" s="39">
        <v>30</v>
      </c>
      <c r="R361" s="39">
        <v>70</v>
      </c>
      <c r="S361" s="39">
        <v>32</v>
      </c>
      <c r="T361" s="39">
        <v>68</v>
      </c>
      <c r="U361" s="39">
        <v>39</v>
      </c>
      <c r="V361" s="39">
        <v>61</v>
      </c>
      <c r="Y361" s="31" t="s">
        <v>25</v>
      </c>
      <c r="Z361" s="31" t="s">
        <v>675</v>
      </c>
      <c r="AA361" s="31" t="b">
        <v>0</v>
      </c>
    </row>
    <row r="362" spans="2:27" ht="15" x14ac:dyDescent="0.25">
      <c r="B362" s="31">
        <v>1</v>
      </c>
      <c r="C362" s="39" t="s">
        <v>676</v>
      </c>
      <c r="D362" s="39">
        <v>1</v>
      </c>
      <c r="E362" s="39" t="s">
        <v>736</v>
      </c>
      <c r="F362" s="39">
        <v>1</v>
      </c>
      <c r="G362" s="39"/>
      <c r="H362" s="39" t="s">
        <v>34</v>
      </c>
      <c r="I362" s="39">
        <v>7.9</v>
      </c>
      <c r="J362" s="39">
        <v>6.4</v>
      </c>
      <c r="K362" s="39">
        <v>0</v>
      </c>
      <c r="L362" s="39">
        <v>0</v>
      </c>
      <c r="M362" s="39">
        <v>0</v>
      </c>
      <c r="N362" s="39">
        <v>0</v>
      </c>
      <c r="O362" s="39">
        <v>44</v>
      </c>
      <c r="P362" s="39">
        <v>56</v>
      </c>
      <c r="Q362" s="39">
        <v>44</v>
      </c>
      <c r="R362" s="39">
        <v>56</v>
      </c>
      <c r="S362" s="39">
        <v>44</v>
      </c>
      <c r="T362" s="39">
        <v>56</v>
      </c>
      <c r="U362" s="39">
        <v>54</v>
      </c>
      <c r="V362" s="39">
        <v>46</v>
      </c>
      <c r="W362" s="31" t="s">
        <v>677</v>
      </c>
      <c r="Y362" s="31" t="s">
        <v>22</v>
      </c>
      <c r="Z362" s="31" t="s">
        <v>676</v>
      </c>
      <c r="AA362" s="31" t="b">
        <v>0</v>
      </c>
    </row>
    <row r="363" spans="2:27" ht="15" x14ac:dyDescent="0.25">
      <c r="B363" s="31">
        <v>1</v>
      </c>
      <c r="C363" s="39" t="s">
        <v>678</v>
      </c>
      <c r="D363" s="39">
        <v>1</v>
      </c>
      <c r="E363" s="39" t="s">
        <v>741</v>
      </c>
      <c r="F363" s="39">
        <v>1</v>
      </c>
      <c r="G363" s="39"/>
      <c r="H363" s="39" t="s">
        <v>34</v>
      </c>
      <c r="I363" s="39">
        <v>10.6</v>
      </c>
      <c r="J363" s="39">
        <v>15.7</v>
      </c>
      <c r="K363" s="39">
        <v>5.5</v>
      </c>
      <c r="L363" s="39">
        <v>0</v>
      </c>
      <c r="M363" s="39">
        <v>9.6</v>
      </c>
      <c r="N363" s="39">
        <v>0.5</v>
      </c>
      <c r="O363" s="39">
        <v>21.7</v>
      </c>
      <c r="P363" s="39">
        <v>78.3</v>
      </c>
      <c r="Q363" s="39">
        <v>25.4</v>
      </c>
      <c r="R363" s="39">
        <v>74.599999999999994</v>
      </c>
      <c r="S363" s="39">
        <v>33.799999999999997</v>
      </c>
      <c r="T363" s="39">
        <v>66.2</v>
      </c>
      <c r="U363" s="39">
        <v>38.299999999999997</v>
      </c>
      <c r="V363" s="39">
        <v>61.7</v>
      </c>
      <c r="W363" s="31" t="s">
        <v>679</v>
      </c>
      <c r="Y363" s="31" t="s">
        <v>25</v>
      </c>
      <c r="Z363" s="31" t="s">
        <v>678</v>
      </c>
      <c r="AA363" s="31" t="b">
        <v>0</v>
      </c>
    </row>
    <row r="364" spans="2:27" ht="15" x14ac:dyDescent="0.25">
      <c r="B364" s="31">
        <v>1</v>
      </c>
      <c r="C364" s="39" t="s">
        <v>680</v>
      </c>
      <c r="D364" s="39">
        <v>1</v>
      </c>
      <c r="E364" s="39" t="s">
        <v>736</v>
      </c>
      <c r="F364" s="39">
        <v>1</v>
      </c>
      <c r="G364" s="39"/>
      <c r="H364" s="39" t="s">
        <v>34</v>
      </c>
      <c r="I364" s="39">
        <v>16.600000000000001</v>
      </c>
      <c r="J364" s="39">
        <v>13.6</v>
      </c>
      <c r="K364" s="39">
        <v>90.5</v>
      </c>
      <c r="L364" s="39">
        <v>90.5</v>
      </c>
      <c r="M364" s="39">
        <v>1.4</v>
      </c>
      <c r="N364" s="39">
        <v>1.7</v>
      </c>
      <c r="O364" s="39">
        <v>30</v>
      </c>
      <c r="P364" s="39">
        <v>70</v>
      </c>
      <c r="Q364" s="39">
        <v>23</v>
      </c>
      <c r="R364" s="39">
        <v>77</v>
      </c>
      <c r="S364" s="39">
        <v>32</v>
      </c>
      <c r="T364" s="39">
        <v>68</v>
      </c>
      <c r="U364" s="39">
        <v>46</v>
      </c>
      <c r="V364" s="39">
        <v>54</v>
      </c>
      <c r="W364" s="31" t="s">
        <v>681</v>
      </c>
      <c r="Y364" s="31" t="s">
        <v>23</v>
      </c>
      <c r="Z364" s="31" t="s">
        <v>680</v>
      </c>
      <c r="AA364" s="31" t="b">
        <v>0</v>
      </c>
    </row>
    <row r="365" spans="2:27" ht="15" x14ac:dyDescent="0.25">
      <c r="B365" s="31">
        <v>1</v>
      </c>
      <c r="C365" s="39" t="s">
        <v>682</v>
      </c>
      <c r="D365" s="39">
        <v>1</v>
      </c>
      <c r="E365" s="39" t="s">
        <v>736</v>
      </c>
      <c r="F365" s="39">
        <v>1</v>
      </c>
      <c r="G365" s="39"/>
      <c r="H365" s="39" t="s">
        <v>34</v>
      </c>
      <c r="I365" s="39">
        <v>24.7</v>
      </c>
      <c r="J365" s="39">
        <v>23.6</v>
      </c>
      <c r="K365" s="39">
        <v>53.4</v>
      </c>
      <c r="L365" s="39">
        <v>20.8</v>
      </c>
      <c r="M365" s="39">
        <v>15.1</v>
      </c>
      <c r="N365" s="39">
        <v>11.3</v>
      </c>
      <c r="O365" s="39">
        <v>21.7</v>
      </c>
      <c r="P365" s="39">
        <v>78.3</v>
      </c>
      <c r="Q365" s="39">
        <v>21.4</v>
      </c>
      <c r="R365" s="39">
        <v>78.599999999999994</v>
      </c>
      <c r="S365" s="39">
        <v>39.299999999999997</v>
      </c>
      <c r="T365" s="39">
        <v>60.7</v>
      </c>
      <c r="U365" s="39">
        <v>64.3</v>
      </c>
      <c r="V365" s="39">
        <v>35.700000000000003</v>
      </c>
      <c r="W365" s="31" t="s">
        <v>683</v>
      </c>
      <c r="Y365" s="31" t="s">
        <v>23</v>
      </c>
      <c r="Z365" s="31" t="s">
        <v>682</v>
      </c>
      <c r="AA365" s="31" t="b">
        <v>0</v>
      </c>
    </row>
    <row r="366" spans="2:27" ht="15" x14ac:dyDescent="0.25">
      <c r="B366" s="31">
        <v>1</v>
      </c>
      <c r="C366" s="39" t="s">
        <v>684</v>
      </c>
      <c r="D366" s="39">
        <v>1</v>
      </c>
      <c r="E366" s="39" t="s">
        <v>736</v>
      </c>
      <c r="F366" s="39">
        <v>1</v>
      </c>
      <c r="G366" s="39"/>
      <c r="H366" s="39" t="s">
        <v>34</v>
      </c>
      <c r="I366" s="39">
        <v>17.899999999999999</v>
      </c>
      <c r="J366" s="39">
        <v>17.600000000000001</v>
      </c>
      <c r="K366" s="39">
        <v>0</v>
      </c>
      <c r="L366" s="39">
        <v>0</v>
      </c>
      <c r="M366" s="39">
        <v>0</v>
      </c>
      <c r="N366" s="39">
        <v>0</v>
      </c>
      <c r="O366" s="39">
        <v>10.7</v>
      </c>
      <c r="P366" s="39">
        <v>89.3</v>
      </c>
      <c r="Q366" s="39">
        <v>14.3</v>
      </c>
      <c r="R366" s="39">
        <v>85.7</v>
      </c>
      <c r="S366" s="39">
        <v>28.6</v>
      </c>
      <c r="T366" s="39">
        <v>71.400000000000006</v>
      </c>
      <c r="U366" s="39">
        <v>35.700000000000003</v>
      </c>
      <c r="V366" s="39">
        <v>64.3</v>
      </c>
      <c r="W366" s="31" t="s">
        <v>685</v>
      </c>
      <c r="Y366" s="31" t="s">
        <v>23</v>
      </c>
      <c r="Z366" s="31" t="s">
        <v>684</v>
      </c>
      <c r="AA366" s="31" t="b">
        <v>0</v>
      </c>
    </row>
    <row r="367" spans="2:27" ht="15" x14ac:dyDescent="0.25">
      <c r="B367" s="31">
        <v>1</v>
      </c>
      <c r="C367" s="39" t="s">
        <v>686</v>
      </c>
      <c r="D367" s="39">
        <v>1</v>
      </c>
      <c r="E367" s="39" t="s">
        <v>736</v>
      </c>
      <c r="F367" s="39">
        <v>1</v>
      </c>
      <c r="G367" s="39"/>
      <c r="H367" s="39" t="s">
        <v>34</v>
      </c>
      <c r="I367" s="39">
        <v>9</v>
      </c>
      <c r="J367" s="39">
        <v>3</v>
      </c>
      <c r="K367" s="39">
        <v>0</v>
      </c>
      <c r="L367" s="39">
        <v>0</v>
      </c>
      <c r="M367" s="39">
        <v>0</v>
      </c>
      <c r="N367" s="39">
        <v>0</v>
      </c>
      <c r="O367" s="39">
        <v>42</v>
      </c>
      <c r="P367" s="39">
        <v>58</v>
      </c>
      <c r="Q367" s="39">
        <v>22</v>
      </c>
      <c r="R367" s="39">
        <v>78</v>
      </c>
      <c r="S367" s="39">
        <v>26</v>
      </c>
      <c r="T367" s="39">
        <v>74</v>
      </c>
      <c r="U367" s="39">
        <v>44</v>
      </c>
      <c r="V367" s="39">
        <v>56</v>
      </c>
      <c r="W367" s="31" t="s">
        <v>687</v>
      </c>
      <c r="Y367" s="31" t="s">
        <v>22</v>
      </c>
      <c r="Z367" s="31" t="s">
        <v>686</v>
      </c>
      <c r="AA367" s="31" t="b">
        <v>0</v>
      </c>
    </row>
    <row r="368" spans="2:27" ht="15" x14ac:dyDescent="0.25">
      <c r="B368" s="31">
        <v>1</v>
      </c>
      <c r="C368" s="39" t="s">
        <v>688</v>
      </c>
      <c r="D368" s="39">
        <v>1</v>
      </c>
      <c r="E368" s="39" t="s">
        <v>738</v>
      </c>
      <c r="F368" s="39">
        <v>1</v>
      </c>
      <c r="G368" s="39"/>
      <c r="H368" s="39" t="s">
        <v>34</v>
      </c>
      <c r="I368" s="39">
        <v>19.5</v>
      </c>
      <c r="J368" s="39">
        <v>15.7</v>
      </c>
      <c r="K368" s="39">
        <v>65.5</v>
      </c>
      <c r="L368" s="39">
        <v>66.7</v>
      </c>
      <c r="M368" s="39">
        <v>2</v>
      </c>
      <c r="N368" s="39">
        <v>1.4</v>
      </c>
      <c r="O368" s="39">
        <v>16</v>
      </c>
      <c r="P368" s="39">
        <v>84</v>
      </c>
      <c r="Q368" s="39">
        <v>16.2</v>
      </c>
      <c r="R368" s="39">
        <v>83.8</v>
      </c>
      <c r="S368" s="39">
        <v>26.8</v>
      </c>
      <c r="T368" s="39">
        <v>73.2</v>
      </c>
      <c r="U368" s="39">
        <v>35</v>
      </c>
      <c r="V368" s="39">
        <v>65</v>
      </c>
      <c r="Y368" s="31" t="s">
        <v>25</v>
      </c>
      <c r="Z368" s="31" t="s">
        <v>688</v>
      </c>
      <c r="AA368" s="31" t="b">
        <v>0</v>
      </c>
    </row>
    <row r="369" spans="2:27" ht="15" x14ac:dyDescent="0.25">
      <c r="B369" s="31">
        <v>1</v>
      </c>
      <c r="C369" s="39" t="s">
        <v>689</v>
      </c>
      <c r="D369" s="39">
        <v>1</v>
      </c>
      <c r="E369" s="39" t="s">
        <v>736</v>
      </c>
      <c r="F369" s="39">
        <v>1</v>
      </c>
      <c r="G369" s="39"/>
      <c r="H369" s="39" t="s">
        <v>34</v>
      </c>
      <c r="I369" s="39">
        <v>0.4</v>
      </c>
      <c r="J369" s="39">
        <v>0.6</v>
      </c>
      <c r="K369" s="39">
        <v>0</v>
      </c>
      <c r="L369" s="39">
        <v>0</v>
      </c>
      <c r="M369" s="39">
        <v>0</v>
      </c>
      <c r="N369" s="39">
        <v>0</v>
      </c>
      <c r="O369" s="39">
        <v>54.5</v>
      </c>
      <c r="P369" s="39">
        <v>45.5</v>
      </c>
      <c r="Q369" s="39">
        <v>47.8</v>
      </c>
      <c r="R369" s="39">
        <v>52.2</v>
      </c>
      <c r="S369" s="39">
        <v>50</v>
      </c>
      <c r="T369" s="39">
        <v>50</v>
      </c>
      <c r="U369" s="39">
        <v>51.1</v>
      </c>
      <c r="V369" s="39">
        <v>48.9</v>
      </c>
      <c r="Y369" s="31" t="s">
        <v>22</v>
      </c>
      <c r="Z369" s="31" t="s">
        <v>689</v>
      </c>
      <c r="AA369" s="31" t="b">
        <v>0</v>
      </c>
    </row>
    <row r="370" spans="2:27" ht="15" x14ac:dyDescent="0.25">
      <c r="B370" s="31">
        <v>1</v>
      </c>
      <c r="C370" s="39" t="s">
        <v>690</v>
      </c>
      <c r="D370" s="39">
        <v>1</v>
      </c>
      <c r="E370" s="39" t="s">
        <v>736</v>
      </c>
      <c r="F370" s="39">
        <v>1</v>
      </c>
      <c r="G370" s="39"/>
      <c r="H370" s="39" t="s">
        <v>34</v>
      </c>
      <c r="I370" s="39">
        <v>-10.1</v>
      </c>
      <c r="J370" s="39">
        <v>-22</v>
      </c>
      <c r="K370" s="39">
        <v>0</v>
      </c>
      <c r="L370" s="39">
        <v>0</v>
      </c>
      <c r="M370" s="39">
        <v>0</v>
      </c>
      <c r="N370" s="39">
        <v>0</v>
      </c>
      <c r="O370" s="39">
        <v>56</v>
      </c>
      <c r="P370" s="39">
        <v>44</v>
      </c>
      <c r="Q370" s="39">
        <v>41</v>
      </c>
      <c r="R370" s="39">
        <v>59</v>
      </c>
      <c r="S370" s="39">
        <v>30</v>
      </c>
      <c r="T370" s="39">
        <v>70</v>
      </c>
      <c r="U370" s="39">
        <v>42</v>
      </c>
      <c r="V370" s="39">
        <v>58</v>
      </c>
      <c r="Y370" s="31" t="s">
        <v>23</v>
      </c>
      <c r="Z370" s="31" t="s">
        <v>690</v>
      </c>
      <c r="AA370" s="31" t="b">
        <v>0</v>
      </c>
    </row>
    <row r="371" spans="2:27" ht="15" x14ac:dyDescent="0.25">
      <c r="B371" s="31">
        <v>1</v>
      </c>
      <c r="C371" s="39" t="s">
        <v>691</v>
      </c>
      <c r="D371" s="39">
        <v>1</v>
      </c>
      <c r="E371" s="39" t="s">
        <v>739</v>
      </c>
      <c r="F371" s="39">
        <v>1</v>
      </c>
      <c r="G371" s="39"/>
      <c r="H371" s="39" t="s">
        <v>43</v>
      </c>
      <c r="I371" s="39">
        <v>11.7</v>
      </c>
      <c r="J371" s="39">
        <v>21.7</v>
      </c>
      <c r="K371" s="39">
        <v>70</v>
      </c>
      <c r="L371" s="39">
        <v>0</v>
      </c>
      <c r="M371" s="39">
        <v>0.8</v>
      </c>
      <c r="N371" s="39">
        <v>0.3</v>
      </c>
      <c r="O371" s="39">
        <v>41.6</v>
      </c>
      <c r="P371" s="39">
        <v>58.4</v>
      </c>
      <c r="Q371" s="39">
        <v>44.2</v>
      </c>
      <c r="R371" s="39">
        <v>55.8</v>
      </c>
      <c r="S371" s="39">
        <v>66.900000000000006</v>
      </c>
      <c r="T371" s="39">
        <v>33.1</v>
      </c>
      <c r="U371" s="39">
        <v>68.099999999999994</v>
      </c>
      <c r="V371" s="39">
        <v>31.9</v>
      </c>
      <c r="W371" s="31" t="s">
        <v>692</v>
      </c>
      <c r="Y371" s="31" t="s">
        <v>25</v>
      </c>
      <c r="Z371" s="31" t="s">
        <v>691</v>
      </c>
      <c r="AA371" s="31" t="b">
        <v>0</v>
      </c>
    </row>
    <row r="372" spans="2:27" ht="15" x14ac:dyDescent="0.25">
      <c r="B372" s="31">
        <v>1</v>
      </c>
      <c r="C372" s="39" t="s">
        <v>693</v>
      </c>
      <c r="D372" s="39">
        <v>1</v>
      </c>
      <c r="E372" s="39" t="s">
        <v>740</v>
      </c>
      <c r="F372" s="39">
        <v>1</v>
      </c>
      <c r="G372" s="39"/>
      <c r="H372" s="39" t="s">
        <v>46</v>
      </c>
      <c r="I372" s="39">
        <v>14.5</v>
      </c>
      <c r="J372" s="39">
        <v>5.4</v>
      </c>
      <c r="K372" s="39">
        <v>0</v>
      </c>
      <c r="L372" s="39">
        <v>0</v>
      </c>
      <c r="M372" s="39">
        <v>0</v>
      </c>
      <c r="N372" s="39">
        <v>0</v>
      </c>
      <c r="O372" s="39">
        <v>55.2</v>
      </c>
      <c r="P372" s="39">
        <v>44.8</v>
      </c>
      <c r="Q372" s="39">
        <v>92.8</v>
      </c>
      <c r="R372" s="39">
        <v>7.2</v>
      </c>
      <c r="S372" s="39">
        <v>86.8</v>
      </c>
      <c r="T372" s="39">
        <v>13.2</v>
      </c>
      <c r="U372" s="39">
        <v>84.6</v>
      </c>
      <c r="V372" s="39">
        <v>15.4</v>
      </c>
      <c r="Y372" s="31" t="s">
        <v>25</v>
      </c>
      <c r="Z372" s="31" t="s">
        <v>693</v>
      </c>
      <c r="AA372" s="31" t="b">
        <v>0</v>
      </c>
    </row>
    <row r="373" spans="2:27" ht="15" x14ac:dyDescent="0.25">
      <c r="B373" s="31">
        <v>1</v>
      </c>
      <c r="C373" s="39" t="s">
        <v>694</v>
      </c>
      <c r="D373" s="39">
        <v>1</v>
      </c>
      <c r="E373" s="39" t="s">
        <v>739</v>
      </c>
      <c r="F373" s="39">
        <v>1</v>
      </c>
      <c r="G373" s="39"/>
      <c r="H373" s="39" t="s">
        <v>43</v>
      </c>
      <c r="I373" s="39">
        <v>10.6</v>
      </c>
      <c r="J373" s="39">
        <v>8</v>
      </c>
      <c r="K373" s="39">
        <v>0</v>
      </c>
      <c r="L373" s="39">
        <v>0</v>
      </c>
      <c r="M373" s="39">
        <v>0</v>
      </c>
      <c r="N373" s="39">
        <v>0</v>
      </c>
      <c r="O373" s="39">
        <v>39.299999999999997</v>
      </c>
      <c r="P373" s="39">
        <v>60.7</v>
      </c>
      <c r="Q373" s="39">
        <v>52.2</v>
      </c>
      <c r="R373" s="39">
        <v>47.8</v>
      </c>
      <c r="S373" s="39">
        <v>69.2</v>
      </c>
      <c r="T373" s="39">
        <v>30.8</v>
      </c>
      <c r="U373" s="39">
        <v>70.5</v>
      </c>
      <c r="V373" s="39">
        <v>29.5</v>
      </c>
      <c r="W373" s="31" t="s">
        <v>695</v>
      </c>
      <c r="Y373" s="31" t="s">
        <v>24</v>
      </c>
      <c r="Z373" s="31" t="s">
        <v>694</v>
      </c>
      <c r="AA373" s="31" t="b">
        <v>0</v>
      </c>
    </row>
    <row r="374" spans="2:27" ht="15" x14ac:dyDescent="0.25">
      <c r="B374" s="31">
        <v>0</v>
      </c>
      <c r="C374" s="39" t="s">
        <v>696</v>
      </c>
      <c r="D374" s="39">
        <v>1</v>
      </c>
      <c r="E374" s="39" t="s">
        <v>736</v>
      </c>
      <c r="F374" s="39">
        <v>1</v>
      </c>
      <c r="G374" s="39"/>
      <c r="H374" s="39">
        <v>1</v>
      </c>
      <c r="I374" s="39">
        <v>27.9</v>
      </c>
      <c r="J374" s="39">
        <v>26.2</v>
      </c>
      <c r="K374" s="39">
        <v>0</v>
      </c>
      <c r="L374" s="39">
        <v>0</v>
      </c>
      <c r="M374" s="39">
        <v>0</v>
      </c>
      <c r="N374" s="39">
        <v>0</v>
      </c>
      <c r="O374" s="39">
        <v>21.4</v>
      </c>
      <c r="P374" s="39">
        <v>78.599999999999994</v>
      </c>
      <c r="Q374" s="39">
        <v>23.2</v>
      </c>
      <c r="R374" s="39">
        <v>76.8</v>
      </c>
      <c r="S374" s="39">
        <v>30.4</v>
      </c>
      <c r="T374" s="39">
        <v>69.599999999999994</v>
      </c>
      <c r="U374" s="39">
        <v>58.9</v>
      </c>
      <c r="V374" s="39">
        <v>41.1</v>
      </c>
      <c r="W374" s="31" t="s">
        <v>697</v>
      </c>
      <c r="Y374" s="31" t="s">
        <v>23</v>
      </c>
      <c r="Z374" s="31" t="s">
        <v>696</v>
      </c>
      <c r="AA374" s="31" t="b">
        <v>0</v>
      </c>
    </row>
    <row r="375" spans="2:27" ht="15" x14ac:dyDescent="0.25">
      <c r="B375" s="31">
        <v>1</v>
      </c>
      <c r="C375" s="39" t="s">
        <v>698</v>
      </c>
      <c r="D375" s="39">
        <v>1</v>
      </c>
      <c r="E375" s="39" t="s">
        <v>741</v>
      </c>
      <c r="F375" s="39">
        <v>1</v>
      </c>
      <c r="G375" s="39"/>
      <c r="H375" s="39" t="s">
        <v>34</v>
      </c>
      <c r="I375" s="39">
        <v>7.8</v>
      </c>
      <c r="J375" s="39">
        <v>9.8000000000000007</v>
      </c>
      <c r="K375" s="39">
        <v>20.2</v>
      </c>
      <c r="L375" s="39">
        <v>24.8</v>
      </c>
      <c r="M375" s="39">
        <v>11</v>
      </c>
      <c r="N375" s="39">
        <v>0.3</v>
      </c>
      <c r="O375" s="39">
        <v>23.5</v>
      </c>
      <c r="P375" s="39">
        <v>76.5</v>
      </c>
      <c r="Q375" s="39">
        <v>36.200000000000003</v>
      </c>
      <c r="R375" s="39">
        <v>63.8</v>
      </c>
      <c r="S375" s="39">
        <v>41.6</v>
      </c>
      <c r="T375" s="39">
        <v>58.4</v>
      </c>
      <c r="U375" s="39">
        <v>35.799999999999997</v>
      </c>
      <c r="V375" s="39">
        <v>64.2</v>
      </c>
      <c r="W375" s="31" t="s">
        <v>699</v>
      </c>
      <c r="Y375" s="31" t="s">
        <v>24</v>
      </c>
      <c r="Z375" s="31" t="s">
        <v>698</v>
      </c>
      <c r="AA375" s="31" t="b">
        <v>0</v>
      </c>
    </row>
    <row r="376" spans="2:27" ht="15" x14ac:dyDescent="0.25">
      <c r="B376" s="31">
        <v>1</v>
      </c>
      <c r="C376" s="39" t="s">
        <v>700</v>
      </c>
      <c r="D376" s="39">
        <v>1</v>
      </c>
      <c r="E376" s="39" t="s">
        <v>740</v>
      </c>
      <c r="F376" s="39">
        <v>1</v>
      </c>
      <c r="G376" s="39"/>
      <c r="H376" s="39" t="s">
        <v>701</v>
      </c>
      <c r="I376" s="39">
        <v>12</v>
      </c>
      <c r="J376" s="39">
        <v>8</v>
      </c>
      <c r="K376" s="39">
        <v>0</v>
      </c>
      <c r="L376" s="39">
        <v>0</v>
      </c>
      <c r="M376" s="39">
        <v>0</v>
      </c>
      <c r="N376" s="39">
        <v>0</v>
      </c>
      <c r="O376" s="39">
        <v>62</v>
      </c>
      <c r="P376" s="39">
        <v>38</v>
      </c>
      <c r="Q376" s="39">
        <v>95</v>
      </c>
      <c r="R376" s="39">
        <v>5</v>
      </c>
      <c r="S376" s="39">
        <v>87</v>
      </c>
      <c r="T376" s="39">
        <v>13</v>
      </c>
      <c r="U376" s="39">
        <v>92</v>
      </c>
      <c r="V376" s="39">
        <v>8</v>
      </c>
      <c r="W376" s="31" t="s">
        <v>702</v>
      </c>
      <c r="Y376" s="31" t="s">
        <v>26</v>
      </c>
      <c r="Z376" s="31" t="s">
        <v>700</v>
      </c>
      <c r="AA376" s="31" t="b">
        <v>0</v>
      </c>
    </row>
    <row r="377" spans="2:27" ht="15" x14ac:dyDescent="0.25">
      <c r="B377" s="31">
        <v>1</v>
      </c>
      <c r="C377" s="39" t="s">
        <v>703</v>
      </c>
      <c r="D377" s="39">
        <v>1</v>
      </c>
      <c r="E377" s="39" t="s">
        <v>739</v>
      </c>
      <c r="F377" s="39">
        <v>1</v>
      </c>
      <c r="G377" s="39"/>
      <c r="H377" s="39" t="s">
        <v>43</v>
      </c>
      <c r="I377" s="39">
        <v>13.9</v>
      </c>
      <c r="J377" s="39">
        <v>20.7</v>
      </c>
      <c r="K377" s="39">
        <v>100</v>
      </c>
      <c r="L377" s="39">
        <v>100</v>
      </c>
      <c r="M377" s="39">
        <v>0.1</v>
      </c>
      <c r="N377" s="39">
        <v>0</v>
      </c>
      <c r="O377" s="39">
        <v>40</v>
      </c>
      <c r="P377" s="39">
        <v>60</v>
      </c>
      <c r="Q377" s="39">
        <v>52</v>
      </c>
      <c r="R377" s="39">
        <v>48</v>
      </c>
      <c r="S377" s="39">
        <v>62</v>
      </c>
      <c r="T377" s="39">
        <v>38</v>
      </c>
      <c r="U377" s="39">
        <v>74</v>
      </c>
      <c r="V377" s="39">
        <v>26</v>
      </c>
      <c r="W377" s="31" t="s">
        <v>704</v>
      </c>
      <c r="Y377" s="31" t="s">
        <v>24</v>
      </c>
      <c r="Z377" s="31" t="s">
        <v>703</v>
      </c>
      <c r="AA377" s="31" t="b">
        <v>0</v>
      </c>
    </row>
    <row r="378" spans="2:27" ht="15" x14ac:dyDescent="0.25">
      <c r="B378" s="31">
        <v>1</v>
      </c>
      <c r="C378" s="39" t="s">
        <v>705</v>
      </c>
      <c r="D378" s="39"/>
      <c r="E378" s="39" t="s">
        <v>798</v>
      </c>
      <c r="F378" s="39">
        <v>1</v>
      </c>
      <c r="G378" s="39"/>
      <c r="H378" s="39" t="s">
        <v>34</v>
      </c>
      <c r="I378" s="39">
        <v>9.8000000000000007</v>
      </c>
      <c r="J378" s="39">
        <v>5.4</v>
      </c>
      <c r="K378" s="39">
        <v>16.399999999999999</v>
      </c>
      <c r="L378" s="39">
        <v>16.7</v>
      </c>
      <c r="M378" s="39">
        <v>14.7</v>
      </c>
      <c r="N378" s="39">
        <v>13.1</v>
      </c>
      <c r="O378" s="39">
        <v>38</v>
      </c>
      <c r="P378" s="39">
        <v>62</v>
      </c>
      <c r="Q378" s="39">
        <v>39</v>
      </c>
      <c r="R378" s="39">
        <v>61</v>
      </c>
      <c r="S378" s="39">
        <v>44</v>
      </c>
      <c r="T378" s="39">
        <v>56</v>
      </c>
      <c r="U378" s="39">
        <v>49</v>
      </c>
      <c r="V378" s="39">
        <v>51</v>
      </c>
      <c r="Y378" s="31" t="s">
        <v>25</v>
      </c>
      <c r="Z378" s="31" t="s">
        <v>705</v>
      </c>
      <c r="AA378" s="31" t="b">
        <v>0</v>
      </c>
    </row>
    <row r="379" spans="2:27" ht="15" x14ac:dyDescent="0.25">
      <c r="B379" s="31">
        <v>1</v>
      </c>
      <c r="C379" s="39" t="s">
        <v>706</v>
      </c>
      <c r="D379" s="39">
        <v>1</v>
      </c>
      <c r="E379" s="39" t="s">
        <v>736</v>
      </c>
      <c r="F379" s="39">
        <v>1</v>
      </c>
      <c r="G379" s="39"/>
      <c r="H379" s="39" t="s">
        <v>34</v>
      </c>
      <c r="I379" s="39">
        <v>16.899999999999999</v>
      </c>
      <c r="J379" s="39">
        <v>15.5</v>
      </c>
      <c r="K379" s="39">
        <v>0</v>
      </c>
      <c r="L379" s="39">
        <v>0</v>
      </c>
      <c r="M379" s="39">
        <v>0</v>
      </c>
      <c r="N379" s="39">
        <v>0</v>
      </c>
      <c r="O379" s="39">
        <v>30.7</v>
      </c>
      <c r="P379" s="39">
        <v>69.3</v>
      </c>
      <c r="Q379" s="39">
        <v>30.9</v>
      </c>
      <c r="R379" s="39">
        <v>69.099999999999994</v>
      </c>
      <c r="S379" s="39">
        <v>39.200000000000003</v>
      </c>
      <c r="T379" s="39">
        <v>60.8</v>
      </c>
      <c r="U379" s="39">
        <v>57.9</v>
      </c>
      <c r="V379" s="39">
        <v>42.1</v>
      </c>
      <c r="W379" s="31" t="s">
        <v>213</v>
      </c>
      <c r="Y379" s="31" t="s">
        <v>22</v>
      </c>
      <c r="Z379" s="31" t="s">
        <v>706</v>
      </c>
      <c r="AA379" s="31" t="b">
        <v>0</v>
      </c>
    </row>
    <row r="380" spans="2:27" ht="15" x14ac:dyDescent="0.25">
      <c r="B380" s="31">
        <v>1</v>
      </c>
      <c r="C380" s="39" t="s">
        <v>707</v>
      </c>
      <c r="D380" s="39">
        <v>1</v>
      </c>
      <c r="E380" s="39" t="s">
        <v>737</v>
      </c>
      <c r="F380" s="39">
        <v>1</v>
      </c>
      <c r="G380" s="39"/>
      <c r="H380" s="39" t="s">
        <v>34</v>
      </c>
      <c r="I380" s="39">
        <v>-2.1</v>
      </c>
      <c r="J380" s="39">
        <v>-0.1</v>
      </c>
      <c r="K380" s="39">
        <v>11.9</v>
      </c>
      <c r="L380" s="39">
        <v>0</v>
      </c>
      <c r="M380" s="39">
        <v>6.9</v>
      </c>
      <c r="N380" s="39">
        <v>7.8</v>
      </c>
      <c r="O380" s="39">
        <v>34.799999999999997</v>
      </c>
      <c r="P380" s="39">
        <v>65.2</v>
      </c>
      <c r="Q380" s="39">
        <v>29.4</v>
      </c>
      <c r="R380" s="39">
        <v>70.599999999999994</v>
      </c>
      <c r="S380" s="39">
        <v>29</v>
      </c>
      <c r="T380" s="39">
        <v>71</v>
      </c>
      <c r="U380" s="39">
        <v>28.7</v>
      </c>
      <c r="V380" s="39">
        <v>71.3</v>
      </c>
      <c r="W380" s="31" t="s">
        <v>708</v>
      </c>
      <c r="Y380" s="31" t="s">
        <v>25</v>
      </c>
      <c r="Z380" s="31" t="s">
        <v>707</v>
      </c>
      <c r="AA380" s="31" t="b">
        <v>0</v>
      </c>
    </row>
    <row r="381" spans="2:27" ht="15" x14ac:dyDescent="0.25">
      <c r="B381" s="31">
        <v>1</v>
      </c>
      <c r="C381" s="39" t="s">
        <v>709</v>
      </c>
      <c r="D381" s="39">
        <v>1</v>
      </c>
      <c r="E381" s="39" t="s">
        <v>738</v>
      </c>
      <c r="F381" s="39">
        <v>1</v>
      </c>
      <c r="G381" s="39"/>
      <c r="H381" s="39" t="s">
        <v>34</v>
      </c>
      <c r="I381" s="39">
        <v>7.8</v>
      </c>
      <c r="J381" s="39">
        <v>5.4</v>
      </c>
      <c r="K381" s="39">
        <v>0</v>
      </c>
      <c r="L381" s="39">
        <v>0</v>
      </c>
      <c r="M381" s="39">
        <v>0.6</v>
      </c>
      <c r="N381" s="39">
        <v>0.5</v>
      </c>
      <c r="O381" s="39">
        <v>28.5</v>
      </c>
      <c r="P381" s="39">
        <v>71.5</v>
      </c>
      <c r="Q381" s="39">
        <v>28.7</v>
      </c>
      <c r="R381" s="39">
        <v>71.3</v>
      </c>
      <c r="S381" s="39">
        <v>27.7</v>
      </c>
      <c r="T381" s="39">
        <v>72.3</v>
      </c>
      <c r="U381" s="39">
        <v>36.4</v>
      </c>
      <c r="V381" s="39">
        <v>63.6</v>
      </c>
      <c r="W381" s="31" t="s">
        <v>710</v>
      </c>
      <c r="Y381" s="31" t="s">
        <v>25</v>
      </c>
      <c r="Z381" s="31" t="s">
        <v>709</v>
      </c>
      <c r="AA381" s="31" t="b">
        <v>0</v>
      </c>
    </row>
    <row r="382" spans="2:27" ht="15" x14ac:dyDescent="0.25">
      <c r="B382" s="31">
        <v>1</v>
      </c>
      <c r="C382" s="39" t="s">
        <v>711</v>
      </c>
      <c r="D382" s="39">
        <v>1</v>
      </c>
      <c r="E382" s="39" t="s">
        <v>736</v>
      </c>
      <c r="F382" s="39">
        <v>1</v>
      </c>
      <c r="G382" s="39"/>
      <c r="H382" s="39" t="s">
        <v>34</v>
      </c>
      <c r="I382" s="39">
        <v>12.4</v>
      </c>
      <c r="J382" s="39">
        <v>7.3</v>
      </c>
      <c r="K382" s="39">
        <v>0</v>
      </c>
      <c r="L382" s="39">
        <v>0</v>
      </c>
      <c r="M382" s="39">
        <v>0</v>
      </c>
      <c r="N382" s="39">
        <v>0</v>
      </c>
      <c r="O382" s="39">
        <v>30.3</v>
      </c>
      <c r="P382" s="39">
        <v>69.7</v>
      </c>
      <c r="Q382" s="39">
        <v>38.799999999999997</v>
      </c>
      <c r="R382" s="39">
        <v>61.2</v>
      </c>
      <c r="S382" s="39">
        <v>38.799999999999997</v>
      </c>
      <c r="T382" s="39">
        <v>61.2</v>
      </c>
      <c r="U382" s="39">
        <v>52.5</v>
      </c>
      <c r="V382" s="39">
        <v>47.5</v>
      </c>
      <c r="W382" s="31" t="s">
        <v>712</v>
      </c>
      <c r="Y382" s="31" t="s">
        <v>23</v>
      </c>
      <c r="Z382" s="31" t="s">
        <v>711</v>
      </c>
      <c r="AA382" s="31" t="b">
        <v>0</v>
      </c>
    </row>
    <row r="383" spans="2:27" ht="15" x14ac:dyDescent="0.25">
      <c r="B383" s="31">
        <v>1</v>
      </c>
      <c r="C383" s="39" t="s">
        <v>713</v>
      </c>
      <c r="D383" s="39">
        <v>1</v>
      </c>
      <c r="E383" s="39" t="s">
        <v>737</v>
      </c>
      <c r="F383" s="39">
        <v>1</v>
      </c>
      <c r="G383" s="39"/>
      <c r="H383" s="39" t="s">
        <v>34</v>
      </c>
      <c r="I383" s="39">
        <v>5.9</v>
      </c>
      <c r="J383" s="39">
        <v>4.8</v>
      </c>
      <c r="K383" s="39">
        <v>0</v>
      </c>
      <c r="L383" s="39">
        <v>0</v>
      </c>
      <c r="M383" s="39">
        <v>0</v>
      </c>
      <c r="N383" s="39">
        <v>0</v>
      </c>
      <c r="O383" s="39">
        <v>29.6</v>
      </c>
      <c r="P383" s="39">
        <v>70.400000000000006</v>
      </c>
      <c r="Q383" s="39">
        <v>38.5</v>
      </c>
      <c r="R383" s="39">
        <v>61.5</v>
      </c>
      <c r="S383" s="39">
        <v>36.700000000000003</v>
      </c>
      <c r="T383" s="39">
        <v>63.3</v>
      </c>
      <c r="U383" s="39">
        <v>41.4</v>
      </c>
      <c r="V383" s="39">
        <v>58.6</v>
      </c>
      <c r="W383" s="31" t="s">
        <v>714</v>
      </c>
      <c r="Y383" s="31" t="s">
        <v>25</v>
      </c>
      <c r="Z383" s="31" t="s">
        <v>713</v>
      </c>
      <c r="AA383" s="31" t="b">
        <v>0</v>
      </c>
    </row>
    <row r="384" spans="2:27" ht="15" x14ac:dyDescent="0.25">
      <c r="B384" s="31">
        <v>1</v>
      </c>
      <c r="C384" s="39" t="s">
        <v>715</v>
      </c>
      <c r="D384" s="39">
        <v>1</v>
      </c>
      <c r="E384" s="39" t="s">
        <v>736</v>
      </c>
      <c r="F384" s="39">
        <v>1</v>
      </c>
      <c r="G384" s="39"/>
      <c r="H384" s="39" t="s">
        <v>34</v>
      </c>
      <c r="I384" s="39">
        <v>22.5</v>
      </c>
      <c r="J384" s="39">
        <v>15.6</v>
      </c>
      <c r="K384" s="39">
        <v>0</v>
      </c>
      <c r="L384" s="39">
        <v>0</v>
      </c>
      <c r="M384" s="39">
        <v>0</v>
      </c>
      <c r="N384" s="39">
        <v>0</v>
      </c>
      <c r="O384" s="39">
        <v>31.5</v>
      </c>
      <c r="P384" s="39">
        <v>68.5</v>
      </c>
      <c r="Q384" s="39">
        <v>24.7</v>
      </c>
      <c r="R384" s="39">
        <v>75.3</v>
      </c>
      <c r="S384" s="39">
        <v>34.200000000000003</v>
      </c>
      <c r="T384" s="39">
        <v>65.8</v>
      </c>
      <c r="U384" s="39">
        <v>60.3</v>
      </c>
      <c r="V384" s="39">
        <v>39.700000000000003</v>
      </c>
      <c r="Y384" s="31" t="s">
        <v>23</v>
      </c>
      <c r="Z384" s="31" t="s">
        <v>715</v>
      </c>
      <c r="AA384" s="31" t="b">
        <v>0</v>
      </c>
    </row>
    <row r="385" spans="2:27" ht="15" x14ac:dyDescent="0.25">
      <c r="B385" s="31">
        <v>1</v>
      </c>
      <c r="C385" s="39" t="s">
        <v>716</v>
      </c>
      <c r="D385" s="39">
        <v>1</v>
      </c>
      <c r="E385" s="39" t="s">
        <v>738</v>
      </c>
      <c r="F385" s="39">
        <v>1</v>
      </c>
      <c r="G385" s="39"/>
      <c r="H385" s="39" t="s">
        <v>34</v>
      </c>
      <c r="I385" s="39">
        <v>14.7</v>
      </c>
      <c r="J385" s="39">
        <v>28.5</v>
      </c>
      <c r="K385" s="39">
        <v>59.3</v>
      </c>
      <c r="L385" s="39">
        <v>33.299999999999997</v>
      </c>
      <c r="M385" s="39">
        <v>3.2</v>
      </c>
      <c r="N385" s="39">
        <v>3.2</v>
      </c>
      <c r="O385" s="39">
        <v>17.399999999999999</v>
      </c>
      <c r="P385" s="39">
        <v>82.6</v>
      </c>
      <c r="Q385" s="39">
        <v>21.1</v>
      </c>
      <c r="R385" s="39">
        <v>78.900000000000006</v>
      </c>
      <c r="S385" s="39">
        <v>25.8</v>
      </c>
      <c r="T385" s="39">
        <v>74.2</v>
      </c>
      <c r="U385" s="39">
        <v>38.799999999999997</v>
      </c>
      <c r="V385" s="39">
        <v>61.2</v>
      </c>
      <c r="W385" s="31" t="s">
        <v>717</v>
      </c>
      <c r="Y385" s="31" t="s">
        <v>25</v>
      </c>
      <c r="Z385" s="31" t="s">
        <v>716</v>
      </c>
      <c r="AA385" s="31" t="b">
        <v>0</v>
      </c>
    </row>
    <row r="386" spans="2:27" ht="15" x14ac:dyDescent="0.25">
      <c r="B386" s="31">
        <v>1</v>
      </c>
      <c r="C386" s="39" t="s">
        <v>718</v>
      </c>
      <c r="D386" s="39">
        <v>1</v>
      </c>
      <c r="E386" s="39" t="s">
        <v>737</v>
      </c>
      <c r="F386" s="39">
        <v>1</v>
      </c>
      <c r="G386" s="39"/>
      <c r="H386" s="39" t="s">
        <v>34</v>
      </c>
      <c r="I386" s="39">
        <v>7.8</v>
      </c>
      <c r="J386" s="39">
        <v>3.1</v>
      </c>
      <c r="K386" s="39">
        <v>0</v>
      </c>
      <c r="L386" s="39">
        <v>0</v>
      </c>
      <c r="M386" s="39">
        <v>0</v>
      </c>
      <c r="N386" s="39">
        <v>0</v>
      </c>
      <c r="O386" s="39">
        <v>19.8</v>
      </c>
      <c r="P386" s="39">
        <v>80.2</v>
      </c>
      <c r="Q386" s="39">
        <v>31.8</v>
      </c>
      <c r="R386" s="39">
        <v>68.2</v>
      </c>
      <c r="S386" s="39">
        <v>28.2</v>
      </c>
      <c r="T386" s="39">
        <v>71.8</v>
      </c>
      <c r="U386" s="39">
        <v>32.200000000000003</v>
      </c>
      <c r="V386" s="39">
        <v>67.8</v>
      </c>
      <c r="W386" s="31" t="s">
        <v>719</v>
      </c>
      <c r="Y386" s="31" t="s">
        <v>25</v>
      </c>
      <c r="Z386" s="31" t="s">
        <v>718</v>
      </c>
      <c r="AA386" s="31" t="b">
        <v>0</v>
      </c>
    </row>
    <row r="387" spans="2:27" ht="15" x14ac:dyDescent="0.25">
      <c r="B387" s="31">
        <v>1</v>
      </c>
      <c r="C387" s="39" t="s">
        <v>720</v>
      </c>
      <c r="D387" s="39">
        <v>1</v>
      </c>
      <c r="E387" s="39" t="s">
        <v>736</v>
      </c>
      <c r="F387" s="39">
        <v>1</v>
      </c>
      <c r="G387" s="39"/>
      <c r="H387" s="39">
        <v>1</v>
      </c>
      <c r="I387" s="39">
        <v>-10.4</v>
      </c>
      <c r="J387" s="39">
        <v>-18.7</v>
      </c>
      <c r="K387" s="39">
        <v>0</v>
      </c>
      <c r="L387" s="39">
        <v>0</v>
      </c>
      <c r="M387" s="39">
        <v>0</v>
      </c>
      <c r="N387" s="39">
        <v>0</v>
      </c>
      <c r="O387" s="39">
        <v>75</v>
      </c>
      <c r="P387" s="39">
        <v>25</v>
      </c>
      <c r="Q387" s="39">
        <v>69</v>
      </c>
      <c r="R387" s="39">
        <v>31</v>
      </c>
      <c r="S387" s="39">
        <v>47</v>
      </c>
      <c r="T387" s="39">
        <v>53</v>
      </c>
      <c r="U387" s="39">
        <v>47</v>
      </c>
      <c r="V387" s="39">
        <v>53</v>
      </c>
      <c r="W387" s="31" t="s">
        <v>721</v>
      </c>
      <c r="Y387" s="31" t="s">
        <v>23</v>
      </c>
      <c r="Z387" s="31" t="s">
        <v>720</v>
      </c>
      <c r="AA387" s="31" t="b">
        <v>0</v>
      </c>
    </row>
    <row r="388" spans="2:27" ht="15" x14ac:dyDescent="0.25">
      <c r="B388" s="31">
        <v>1</v>
      </c>
      <c r="C388" s="39" t="s">
        <v>722</v>
      </c>
      <c r="D388" s="39">
        <v>1</v>
      </c>
      <c r="E388" s="39" t="s">
        <v>741</v>
      </c>
      <c r="F388" s="39">
        <v>1</v>
      </c>
      <c r="G388" s="39"/>
      <c r="H388" s="39" t="s">
        <v>34</v>
      </c>
      <c r="I388" s="39">
        <v>10.5</v>
      </c>
      <c r="J388" s="39">
        <v>9.1999999999999993</v>
      </c>
      <c r="K388" s="39">
        <v>0</v>
      </c>
      <c r="L388" s="39">
        <v>0</v>
      </c>
      <c r="M388" s="39">
        <v>0</v>
      </c>
      <c r="N388" s="39">
        <v>0</v>
      </c>
      <c r="O388" s="39">
        <v>34</v>
      </c>
      <c r="P388" s="39">
        <v>66</v>
      </c>
      <c r="Q388" s="39">
        <v>28</v>
      </c>
      <c r="R388" s="39">
        <v>72</v>
      </c>
      <c r="S388" s="39">
        <v>20</v>
      </c>
      <c r="T388" s="39">
        <v>80</v>
      </c>
      <c r="U388" s="39">
        <v>25</v>
      </c>
      <c r="V388" s="39">
        <v>75</v>
      </c>
      <c r="Y388" s="31" t="s">
        <v>25</v>
      </c>
      <c r="Z388" s="31" t="s">
        <v>722</v>
      </c>
      <c r="AA388" s="31" t="b">
        <v>0</v>
      </c>
    </row>
    <row r="389" spans="2:27" ht="15" x14ac:dyDescent="0.25">
      <c r="B389" s="31">
        <v>1</v>
      </c>
      <c r="C389" s="39" t="s">
        <v>723</v>
      </c>
      <c r="D389" s="39">
        <v>1</v>
      </c>
      <c r="E389" s="39" t="s">
        <v>736</v>
      </c>
      <c r="F389" s="39">
        <v>1</v>
      </c>
      <c r="G389" s="39"/>
      <c r="H389" s="39" t="s">
        <v>34</v>
      </c>
      <c r="I389" s="39">
        <v>13.2</v>
      </c>
      <c r="J389" s="39">
        <v>13.7</v>
      </c>
      <c r="K389" s="39">
        <v>0</v>
      </c>
      <c r="L389" s="39">
        <v>0</v>
      </c>
      <c r="M389" s="39">
        <v>0</v>
      </c>
      <c r="N389" s="39">
        <v>0</v>
      </c>
      <c r="O389" s="39">
        <v>30</v>
      </c>
      <c r="P389" s="39">
        <v>70</v>
      </c>
      <c r="Q389" s="39">
        <v>33</v>
      </c>
      <c r="R389" s="39">
        <v>67</v>
      </c>
      <c r="S389" s="39">
        <v>44</v>
      </c>
      <c r="T389" s="39">
        <v>56</v>
      </c>
      <c r="U389" s="39">
        <v>46</v>
      </c>
      <c r="V389" s="39">
        <v>54</v>
      </c>
      <c r="Y389" s="31" t="s">
        <v>29</v>
      </c>
      <c r="Z389" s="31" t="s">
        <v>723</v>
      </c>
      <c r="AA389" s="31" t="b">
        <v>0</v>
      </c>
    </row>
    <row r="390" spans="2:27" ht="15" x14ac:dyDescent="0.25">
      <c r="B390" s="31">
        <v>1</v>
      </c>
      <c r="C390" s="39" t="s">
        <v>724</v>
      </c>
      <c r="D390" s="39">
        <v>1</v>
      </c>
      <c r="E390" s="39" t="s">
        <v>736</v>
      </c>
      <c r="F390" s="39">
        <v>1</v>
      </c>
      <c r="G390" s="39"/>
      <c r="H390" s="39" t="s">
        <v>34</v>
      </c>
      <c r="I390" s="39">
        <v>9.6999999999999993</v>
      </c>
      <c r="J390" s="39">
        <v>10.8</v>
      </c>
      <c r="K390" s="39">
        <v>0</v>
      </c>
      <c r="L390" s="39">
        <v>0</v>
      </c>
      <c r="M390" s="39">
        <v>0</v>
      </c>
      <c r="N390" s="39">
        <v>0</v>
      </c>
      <c r="O390" s="39">
        <v>40.299999999999997</v>
      </c>
      <c r="P390" s="39">
        <v>59.7</v>
      </c>
      <c r="Q390" s="39">
        <v>26.8</v>
      </c>
      <c r="R390" s="39">
        <v>73.2</v>
      </c>
      <c r="S390" s="39">
        <v>31.9</v>
      </c>
      <c r="T390" s="39">
        <v>68.099999999999994</v>
      </c>
      <c r="U390" s="39">
        <v>52.9</v>
      </c>
      <c r="V390" s="39">
        <v>47.1</v>
      </c>
      <c r="W390" s="31" t="s">
        <v>725</v>
      </c>
      <c r="Y390" s="31" t="s">
        <v>26</v>
      </c>
      <c r="Z390" s="31" t="s">
        <v>724</v>
      </c>
      <c r="AA390" s="31" t="b">
        <v>0</v>
      </c>
    </row>
    <row r="391" spans="2:27" ht="15" x14ac:dyDescent="0.25">
      <c r="B391" s="31">
        <v>1</v>
      </c>
      <c r="C391" s="39" t="s">
        <v>726</v>
      </c>
      <c r="D391" s="39">
        <v>1</v>
      </c>
      <c r="E391" s="39" t="s">
        <v>736</v>
      </c>
      <c r="F391" s="39">
        <v>1</v>
      </c>
      <c r="G391" s="39"/>
      <c r="H391" s="39" t="s">
        <v>34</v>
      </c>
      <c r="I391" s="39">
        <v>1.4</v>
      </c>
      <c r="J391" s="39">
        <v>1.6</v>
      </c>
      <c r="K391" s="39">
        <v>-100</v>
      </c>
      <c r="L391" s="39">
        <v>-100</v>
      </c>
      <c r="M391" s="39">
        <v>0</v>
      </c>
      <c r="N391" s="39">
        <v>1</v>
      </c>
      <c r="O391" s="39">
        <v>47</v>
      </c>
      <c r="P391" s="39">
        <v>53</v>
      </c>
      <c r="Q391" s="39">
        <v>45</v>
      </c>
      <c r="R391" s="39">
        <v>55</v>
      </c>
      <c r="S391" s="39">
        <v>49</v>
      </c>
      <c r="T391" s="39">
        <v>51</v>
      </c>
      <c r="U391" s="39">
        <v>45</v>
      </c>
      <c r="V391" s="39">
        <v>55</v>
      </c>
      <c r="W391" s="31" t="s">
        <v>727</v>
      </c>
      <c r="Y391" s="31" t="s">
        <v>23</v>
      </c>
      <c r="Z391" s="31" t="s">
        <v>726</v>
      </c>
      <c r="AA391" s="31" t="b">
        <v>0</v>
      </c>
    </row>
    <row r="392" spans="2:27" ht="15" x14ac:dyDescent="0.25">
      <c r="B392" s="31">
        <v>1</v>
      </c>
      <c r="C392" s="39" t="s">
        <v>728</v>
      </c>
      <c r="D392" s="39">
        <v>1</v>
      </c>
      <c r="E392" s="39" t="s">
        <v>736</v>
      </c>
      <c r="F392" s="39">
        <v>1</v>
      </c>
      <c r="G392" s="39"/>
      <c r="H392" s="39" t="s">
        <v>34</v>
      </c>
      <c r="I392" s="39">
        <v>-10.3</v>
      </c>
      <c r="J392" s="39">
        <v>-12.5</v>
      </c>
      <c r="K392" s="39">
        <v>0</v>
      </c>
      <c r="L392" s="39">
        <v>0</v>
      </c>
      <c r="M392" s="39">
        <v>0</v>
      </c>
      <c r="N392" s="39">
        <v>0</v>
      </c>
      <c r="O392" s="39">
        <v>65</v>
      </c>
      <c r="P392" s="39">
        <v>35</v>
      </c>
      <c r="Q392" s="39">
        <v>58</v>
      </c>
      <c r="R392" s="39">
        <v>42</v>
      </c>
      <c r="S392" s="39">
        <v>27</v>
      </c>
      <c r="T392" s="39">
        <v>73</v>
      </c>
      <c r="U392" s="39">
        <v>42</v>
      </c>
      <c r="V392" s="39">
        <v>58</v>
      </c>
      <c r="W392" s="31" t="s">
        <v>729</v>
      </c>
      <c r="Y392" s="31" t="s">
        <v>23</v>
      </c>
      <c r="Z392" s="31" t="s">
        <v>728</v>
      </c>
      <c r="AA392" s="31" t="b">
        <v>0</v>
      </c>
    </row>
    <row r="393" spans="2:27" ht="15" x14ac:dyDescent="0.25">
      <c r="B393" s="31">
        <v>1</v>
      </c>
      <c r="C393" s="39" t="s">
        <v>470</v>
      </c>
      <c r="D393" s="39">
        <v>1</v>
      </c>
      <c r="E393" s="39" t="s">
        <v>741</v>
      </c>
      <c r="F393" s="39">
        <v>1</v>
      </c>
      <c r="G393" s="39"/>
      <c r="H393" s="39" t="s">
        <v>34</v>
      </c>
      <c r="I393" s="39">
        <v>8</v>
      </c>
      <c r="J393" s="39">
        <v>6</v>
      </c>
      <c r="K393" s="39">
        <v>0</v>
      </c>
      <c r="L393" s="39">
        <v>0</v>
      </c>
      <c r="M393" s="39">
        <v>0</v>
      </c>
      <c r="N393" s="39">
        <v>0</v>
      </c>
      <c r="O393" s="39">
        <v>19.899999999999999</v>
      </c>
      <c r="P393" s="39">
        <v>80.099999999999994</v>
      </c>
      <c r="Q393" s="39">
        <v>40.799999999999997</v>
      </c>
      <c r="R393" s="39">
        <v>59.2</v>
      </c>
      <c r="S393" s="39">
        <v>41.8</v>
      </c>
      <c r="T393" s="39">
        <v>58.2</v>
      </c>
      <c r="U393" s="39">
        <v>36.1</v>
      </c>
      <c r="V393" s="39">
        <v>63.9</v>
      </c>
      <c r="Y393" s="31" t="s">
        <v>25</v>
      </c>
      <c r="Z393" s="31" t="s">
        <v>470</v>
      </c>
      <c r="AA393" s="31" t="b">
        <v>0</v>
      </c>
    </row>
    <row r="394" spans="2:27" ht="15" x14ac:dyDescent="0.25">
      <c r="B394" s="31">
        <v>1</v>
      </c>
      <c r="C394" s="39" t="s">
        <v>479</v>
      </c>
      <c r="D394" s="39">
        <v>1</v>
      </c>
      <c r="E394" s="39" t="s">
        <v>738</v>
      </c>
      <c r="F394" s="39">
        <v>1</v>
      </c>
      <c r="G394" s="39"/>
      <c r="H394" s="39">
        <v>1</v>
      </c>
      <c r="I394" s="39">
        <v>4.2</v>
      </c>
      <c r="J394" s="39">
        <v>2.6</v>
      </c>
      <c r="K394" s="39">
        <v>-110.9</v>
      </c>
      <c r="L394" s="39">
        <v>-224</v>
      </c>
      <c r="M394" s="39">
        <v>0.5</v>
      </c>
      <c r="N394" s="39">
        <v>0.4</v>
      </c>
      <c r="O394" s="39">
        <v>35.9</v>
      </c>
      <c r="P394" s="39">
        <v>64.099999999999994</v>
      </c>
      <c r="Q394" s="39">
        <v>40.200000000000003</v>
      </c>
      <c r="R394" s="39">
        <v>59.8</v>
      </c>
      <c r="S394" s="39">
        <v>39.299999999999997</v>
      </c>
      <c r="T394" s="39">
        <v>60.7</v>
      </c>
      <c r="U394" s="39">
        <v>41.9</v>
      </c>
      <c r="V394" s="39">
        <v>58.1</v>
      </c>
      <c r="Y394" s="31" t="s">
        <v>24</v>
      </c>
      <c r="Z394" s="31" t="s">
        <v>479</v>
      </c>
      <c r="AA394" s="31" t="b">
        <v>0</v>
      </c>
    </row>
    <row r="395" spans="2:27" ht="15" x14ac:dyDescent="0.25"/>
    <row r="396" spans="2:27" ht="15" x14ac:dyDescent="0.25"/>
    <row r="397" spans="2:27" ht="15" x14ac:dyDescent="0.25"/>
    <row r="398" spans="2:27" ht="15" x14ac:dyDescent="0.25"/>
    <row r="399" spans="2:27" ht="15" x14ac:dyDescent="0.25"/>
    <row r="400" spans="2:27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</sheetData>
  <autoFilter ref="A1:AA394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T16"/>
  <sheetViews>
    <sheetView showGridLines="0" showRowColHeaders="0" workbookViewId="0"/>
  </sheetViews>
  <sheetFormatPr defaultRowHeight="12.75" x14ac:dyDescent="0.2"/>
  <cols>
    <col min="1" max="1" width="2.28515625" style="17" customWidth="1"/>
    <col min="2" max="2" width="29.28515625" style="17" customWidth="1"/>
    <col min="3" max="3" width="11.85546875" style="17" customWidth="1"/>
    <col min="4" max="4" width="9.140625" style="17"/>
    <col min="5" max="5" width="6.28515625" style="33" customWidth="1"/>
    <col min="6" max="6" width="6.28515625" style="17" customWidth="1"/>
    <col min="7" max="7" width="6.28515625" style="33" customWidth="1"/>
    <col min="8" max="8" width="6.28515625" style="17" customWidth="1"/>
    <col min="9" max="9" width="6.28515625" style="33" customWidth="1"/>
    <col min="10" max="10" width="6.28515625" style="17" customWidth="1"/>
    <col min="11" max="11" width="7.5703125" style="17" customWidth="1"/>
    <col min="12" max="19" width="6.85546875" style="17" customWidth="1"/>
    <col min="20" max="16384" width="9.140625" style="17"/>
  </cols>
  <sheetData>
    <row r="1" spans="2:20" s="33" customFormat="1" ht="9.75" customHeight="1" x14ac:dyDescent="0.2"/>
    <row r="2" spans="2:20" ht="24" customHeight="1" x14ac:dyDescent="0.2">
      <c r="E2" s="62" t="s">
        <v>815</v>
      </c>
      <c r="F2" s="63"/>
      <c r="G2" s="62" t="s">
        <v>808</v>
      </c>
      <c r="H2" s="63"/>
      <c r="I2" s="62" t="s">
        <v>809</v>
      </c>
      <c r="J2" s="63"/>
      <c r="L2" s="62"/>
      <c r="M2" s="63"/>
      <c r="N2" s="62"/>
      <c r="O2" s="63"/>
      <c r="P2" s="62"/>
      <c r="Q2" s="63"/>
      <c r="R2" s="62"/>
      <c r="S2" s="63"/>
    </row>
    <row r="3" spans="2:20" ht="13.5" customHeight="1" x14ac:dyDescent="0.2">
      <c r="E3" s="62"/>
      <c r="F3" s="63"/>
      <c r="G3" s="62"/>
      <c r="H3" s="63"/>
      <c r="I3" s="62"/>
      <c r="J3" s="63"/>
      <c r="K3" s="19"/>
      <c r="L3" s="62" t="s">
        <v>802</v>
      </c>
      <c r="M3" s="63"/>
      <c r="N3" s="62" t="s">
        <v>803</v>
      </c>
      <c r="O3" s="63"/>
      <c r="P3" s="62" t="s">
        <v>804</v>
      </c>
      <c r="Q3" s="63"/>
      <c r="R3" s="62" t="s">
        <v>805</v>
      </c>
      <c r="S3" s="63"/>
      <c r="T3" s="19"/>
    </row>
    <row r="4" spans="2:20" ht="15" customHeight="1" x14ac:dyDescent="0.2">
      <c r="E4" s="62"/>
      <c r="F4" s="63"/>
      <c r="G4" s="62"/>
      <c r="H4" s="63"/>
      <c r="I4" s="62"/>
      <c r="J4" s="63"/>
      <c r="K4" s="19"/>
      <c r="L4" s="62"/>
      <c r="M4" s="63"/>
      <c r="N4" s="62"/>
      <c r="O4" s="63"/>
      <c r="P4" s="62"/>
      <c r="Q4" s="63"/>
      <c r="R4" s="62"/>
      <c r="S4" s="63"/>
      <c r="T4" s="19"/>
    </row>
    <row r="5" spans="2:20" ht="21" customHeight="1" thickBot="1" x14ac:dyDescent="0.25">
      <c r="B5" s="26" t="s">
        <v>806</v>
      </c>
      <c r="C5" s="30" t="s">
        <v>810</v>
      </c>
      <c r="D5" s="26" t="s">
        <v>807</v>
      </c>
      <c r="E5" s="51" t="s">
        <v>835</v>
      </c>
      <c r="F5" s="52" t="s">
        <v>836</v>
      </c>
      <c r="G5" s="51" t="s">
        <v>835</v>
      </c>
      <c r="H5" s="52" t="s">
        <v>836</v>
      </c>
      <c r="I5" s="51" t="s">
        <v>835</v>
      </c>
      <c r="J5" s="52" t="s">
        <v>836</v>
      </c>
      <c r="K5" s="18"/>
      <c r="L5" s="49" t="s">
        <v>800</v>
      </c>
      <c r="M5" s="50" t="s">
        <v>801</v>
      </c>
      <c r="N5" s="49" t="s">
        <v>800</v>
      </c>
      <c r="O5" s="50" t="s">
        <v>801</v>
      </c>
      <c r="P5" s="49" t="s">
        <v>800</v>
      </c>
      <c r="Q5" s="50" t="s">
        <v>801</v>
      </c>
      <c r="R5" s="49" t="s">
        <v>800</v>
      </c>
      <c r="S5" s="50" t="s">
        <v>801</v>
      </c>
      <c r="T5" s="19"/>
    </row>
    <row r="6" spans="2:20" x14ac:dyDescent="0.2">
      <c r="B6" s="17" t="s">
        <v>750</v>
      </c>
      <c r="C6" s="28">
        <f>COUNTA(Data!F:F)</f>
        <v>393</v>
      </c>
      <c r="D6" s="17" t="s">
        <v>814</v>
      </c>
      <c r="E6" s="47">
        <v>6.5422391857506312</v>
      </c>
      <c r="F6" s="35">
        <f>AVERAGE(Data!J:J)</f>
        <v>5.6453124999999993</v>
      </c>
      <c r="G6" s="47">
        <v>7.65</v>
      </c>
      <c r="H6" s="36">
        <v>6.35</v>
      </c>
      <c r="I6" s="47">
        <v>7.705852417302804</v>
      </c>
      <c r="J6" s="24">
        <f>AVERAGE(Data!I:I)</f>
        <v>6.9700520833333384</v>
      </c>
      <c r="L6" s="20">
        <f>AVERAGE(Data!O:O)</f>
        <v>41.889583333333327</v>
      </c>
      <c r="M6" s="22">
        <f>AVERAGE(Data!P:P)</f>
        <v>58.110416666666644</v>
      </c>
      <c r="N6" s="20">
        <f>AVERAGE(Data!Q:Q)</f>
        <v>42.74947916666671</v>
      </c>
      <c r="O6" s="22">
        <f>AVERAGE(Data!R:R)</f>
        <v>57.250520833333333</v>
      </c>
      <c r="P6" s="20">
        <f>AVERAGE(Data!S:S)</f>
        <v>44.697395833333303</v>
      </c>
      <c r="Q6" s="22">
        <f>AVERAGE(Data!T:T)</f>
        <v>55.302604166666647</v>
      </c>
      <c r="R6" s="20">
        <f>AVERAGE(Data!U:U)</f>
        <v>50.940885416666646</v>
      </c>
      <c r="S6" s="22">
        <f>AVERAGE(Data!V:V)</f>
        <v>49.059114583333347</v>
      </c>
    </row>
    <row r="7" spans="2:20" x14ac:dyDescent="0.2">
      <c r="B7" s="17" t="s">
        <v>744</v>
      </c>
      <c r="C7" s="28">
        <f>COUNTIF(Data!E:E,Table!D7)</f>
        <v>170</v>
      </c>
      <c r="D7" s="17" t="s">
        <v>736</v>
      </c>
      <c r="E7" s="47">
        <v>2.8317647058823536</v>
      </c>
      <c r="F7" s="35">
        <f>AVERAGEIF(Data!E:E,Table!D7,Data!J:J)</f>
        <v>1.414110429447853</v>
      </c>
      <c r="G7" s="47">
        <v>2.6</v>
      </c>
      <c r="H7" s="36">
        <v>0.85000000000000009</v>
      </c>
      <c r="I7" s="47">
        <v>6.1423529411764681</v>
      </c>
      <c r="J7" s="24">
        <f>AVERAGEIF(Data!E:E,Table!D7,Data!I:I)</f>
        <v>5.2993865030674838</v>
      </c>
      <c r="L7" s="20">
        <f>AVERAGEIF(Data!$E:$E,Table!$D7,Data!O:O)</f>
        <v>48.959509202453972</v>
      </c>
      <c r="M7" s="22">
        <f>AVERAGEIF(Data!$E:$E,Table!$D7,Data!P:P)</f>
        <v>51.040490797546028</v>
      </c>
      <c r="N7" s="20">
        <f>AVERAGEIF(Data!$E:$E,Table!$D7,Data!Q:Q)</f>
        <v>43.214110429447857</v>
      </c>
      <c r="O7" s="22">
        <f>AVERAGEIF(Data!$E:$E,Table!$D7,Data!R:R)</f>
        <v>56.785889570552136</v>
      </c>
      <c r="P7" s="20">
        <f>AVERAGEIF(Data!$E:$E,Table!$D7,Data!S:S)</f>
        <v>42.287116564417154</v>
      </c>
      <c r="Q7" s="22">
        <f>AVERAGEIF(Data!$E:$E,Table!$D7,Data!T:T)</f>
        <v>57.712883435582839</v>
      </c>
      <c r="R7" s="20">
        <f>AVERAGEIF(Data!$E:$E,Table!$D7,Data!U:U)</f>
        <v>51.859509202453992</v>
      </c>
      <c r="S7" s="22">
        <f>AVERAGEIF(Data!$E:$E,Table!$D7,Data!V:V)</f>
        <v>48.140490797546015</v>
      </c>
    </row>
    <row r="8" spans="2:20" x14ac:dyDescent="0.2">
      <c r="B8" s="17" t="s">
        <v>745</v>
      </c>
      <c r="C8" s="28">
        <f>COUNTIF(Data!E:E,Table!D8)</f>
        <v>34</v>
      </c>
      <c r="D8" s="17" t="s">
        <v>740</v>
      </c>
      <c r="E8" s="47">
        <v>8.779411764705884</v>
      </c>
      <c r="F8" s="35">
        <f>AVERAGEIF(Data!E:E,Table!D8,Data!J:J)</f>
        <v>7.8468749999999998</v>
      </c>
      <c r="G8" s="47">
        <v>8.1999999999999993</v>
      </c>
      <c r="H8" s="36">
        <v>6.7</v>
      </c>
      <c r="I8" s="47">
        <v>11.120588235294118</v>
      </c>
      <c r="J8" s="24">
        <f>AVERAGEIF(Data!E:E,Table!D8,Data!I:I)</f>
        <v>9.40625</v>
      </c>
      <c r="L8" s="20">
        <f>AVERAGEIF(Data!$E:$E,Table!$D8,Data!O:O)</f>
        <v>67.734375</v>
      </c>
      <c r="M8" s="22">
        <f>AVERAGEIF(Data!$E:$E,Table!$D8,Data!P:P)</f>
        <v>32.265625</v>
      </c>
      <c r="N8" s="20">
        <f>AVERAGEIF(Data!$E:$E,Table!$D8,Data!Q:Q)</f>
        <v>88.871875000000017</v>
      </c>
      <c r="O8" s="22">
        <f>AVERAGEIF(Data!$E:$E,Table!$D8,Data!R:R)</f>
        <v>11.128125000000001</v>
      </c>
      <c r="P8" s="20">
        <f>AVERAGEIF(Data!$E:$E,Table!$D8,Data!S:S)</f>
        <v>88.762500000000003</v>
      </c>
      <c r="Q8" s="22">
        <f>AVERAGEIF(Data!$E:$E,Table!$D8,Data!T:T)</f>
        <v>11.237499999999999</v>
      </c>
      <c r="R8" s="20">
        <f>AVERAGEIF(Data!$E:$E,Table!$D8,Data!U:U)</f>
        <v>85.653125000000003</v>
      </c>
      <c r="S8" s="22">
        <f>AVERAGEIF(Data!$E:$E,Table!$D8,Data!V:V)</f>
        <v>14.346874999999999</v>
      </c>
    </row>
    <row r="9" spans="2:20" x14ac:dyDescent="0.2">
      <c r="B9" s="17" t="s">
        <v>746</v>
      </c>
      <c r="C9" s="28">
        <f>COUNTIF(Data!E:E,Table!D9)</f>
        <v>36</v>
      </c>
      <c r="D9" s="17" t="s">
        <v>737</v>
      </c>
      <c r="E9" s="47">
        <v>9.4083333333333314</v>
      </c>
      <c r="F9" s="35">
        <f>AVERAGEIF(Data!E:E,Table!D9,Data!J:J)</f>
        <v>8.4694444444444432</v>
      </c>
      <c r="G9" s="47">
        <v>9.4499999999999993</v>
      </c>
      <c r="H9" s="36">
        <v>9.6</v>
      </c>
      <c r="I9" s="47">
        <v>8.3055555555555536</v>
      </c>
      <c r="J9" s="24">
        <f>AVERAGEIF(Data!E:E,Table!D9,Data!I:I)</f>
        <v>7.9750000000000005</v>
      </c>
      <c r="L9" s="20">
        <f>AVERAGEIF(Data!$E:$E,Table!$D9,Data!O:O)</f>
        <v>23.672222222222224</v>
      </c>
      <c r="M9" s="22">
        <f>AVERAGEIF(Data!$E:$E,Table!$D9,Data!P:P)</f>
        <v>76.327777777777783</v>
      </c>
      <c r="N9" s="20">
        <f>AVERAGEIF(Data!$E:$E,Table!$D9,Data!Q:Q)</f>
        <v>33.919444444444451</v>
      </c>
      <c r="O9" s="22">
        <f>AVERAGEIF(Data!$E:$E,Table!$D9,Data!R:R)</f>
        <v>66.080555555555563</v>
      </c>
      <c r="P9" s="20">
        <f>AVERAGEIF(Data!$E:$E,Table!$D9,Data!S:S)</f>
        <v>34.491666666666667</v>
      </c>
      <c r="Q9" s="22">
        <f>AVERAGEIF(Data!$E:$E,Table!$D9,Data!T:T)</f>
        <v>65.508333333333326</v>
      </c>
      <c r="R9" s="20">
        <f>AVERAGEIF(Data!$E:$E,Table!$D9,Data!U:U)</f>
        <v>38.099999999999994</v>
      </c>
      <c r="S9" s="22">
        <f>AVERAGEIF(Data!$E:$E,Table!$D9,Data!V:V)</f>
        <v>61.900000000000006</v>
      </c>
    </row>
    <row r="10" spans="2:20" x14ac:dyDescent="0.2">
      <c r="B10" s="17" t="s">
        <v>747</v>
      </c>
      <c r="C10" s="28">
        <f>COUNTIF(Data!E:E,Table!D10)</f>
        <v>55</v>
      </c>
      <c r="D10" s="17" t="s">
        <v>738</v>
      </c>
      <c r="E10" s="47">
        <v>7.3909090909090898</v>
      </c>
      <c r="F10" s="35">
        <f>AVERAGEIF(Data!E:E,Table!D10,Data!J:J)</f>
        <v>5.9727272727272727</v>
      </c>
      <c r="G10" s="47">
        <v>6.8500000000000005</v>
      </c>
      <c r="H10" s="36">
        <v>5</v>
      </c>
      <c r="I10" s="47">
        <v>7.9163636363636343</v>
      </c>
      <c r="J10" s="24">
        <f>AVERAGEIF(Data!E:E,Table!D10,Data!I:I)</f>
        <v>6.7054545454545433</v>
      </c>
      <c r="L10" s="20">
        <f>AVERAGEIF(Data!$E:$E,Table!$D10,Data!O:O)</f>
        <v>28.418181818181818</v>
      </c>
      <c r="M10" s="22">
        <f>AVERAGEIF(Data!$E:$E,Table!$D10,Data!P:P)</f>
        <v>71.581818181818193</v>
      </c>
      <c r="N10" s="20">
        <f>AVERAGEIF(Data!$E:$E,Table!$D10,Data!Q:Q)</f>
        <v>30.525454545454544</v>
      </c>
      <c r="O10" s="22">
        <f>AVERAGEIF(Data!$E:$E,Table!$D10,Data!R:R)</f>
        <v>69.474545454545449</v>
      </c>
      <c r="P10" s="20">
        <f>AVERAGEIF(Data!$E:$E,Table!$D10,Data!S:S)</f>
        <v>32.330909090909103</v>
      </c>
      <c r="Q10" s="22">
        <f>AVERAGEIF(Data!$E:$E,Table!$D10,Data!T:T)</f>
        <v>67.669090909090912</v>
      </c>
      <c r="R10" s="20">
        <f>AVERAGEIF(Data!$E:$E,Table!$D10,Data!U:U)</f>
        <v>36.912727272727267</v>
      </c>
      <c r="S10" s="22">
        <f>AVERAGEIF(Data!$E:$E,Table!$D10,Data!V:V)</f>
        <v>63.08727272727274</v>
      </c>
    </row>
    <row r="11" spans="2:20" x14ac:dyDescent="0.2">
      <c r="B11" s="17" t="s">
        <v>748</v>
      </c>
      <c r="C11" s="28">
        <f>COUNTIF(Data!E:E,Table!D11)</f>
        <v>37</v>
      </c>
      <c r="D11" s="17" t="s">
        <v>739</v>
      </c>
      <c r="E11" s="47">
        <v>17.483783783783785</v>
      </c>
      <c r="F11" s="35">
        <f>AVERAGEIF(Data!E:E,Table!D11,Data!J:J)</f>
        <v>19.567567567567568</v>
      </c>
      <c r="G11" s="47">
        <v>18.7</v>
      </c>
      <c r="H11" s="36">
        <v>18.7</v>
      </c>
      <c r="I11" s="47">
        <v>12.416216216216215</v>
      </c>
      <c r="J11" s="24">
        <f>AVERAGEIF(Data!E:E,Table!D11,Data!I:I)</f>
        <v>12.564864864864864</v>
      </c>
      <c r="L11" s="20">
        <f>AVERAGEIF(Data!$E:$E,Table!$D11,Data!O:O)</f>
        <v>40.867567567567562</v>
      </c>
      <c r="M11" s="22">
        <f>AVERAGEIF(Data!$E:$E,Table!$D11,Data!P:P)</f>
        <v>59.132432432432438</v>
      </c>
      <c r="N11" s="20">
        <f>AVERAGEIF(Data!$E:$E,Table!$D11,Data!Q:Q)</f>
        <v>48.732432432432432</v>
      </c>
      <c r="O11" s="22">
        <f>AVERAGEIF(Data!$E:$E,Table!$D11,Data!R:R)</f>
        <v>51.267567567567575</v>
      </c>
      <c r="P11" s="20">
        <f>AVERAGEIF(Data!$E:$E,Table!$D11,Data!S:S)</f>
        <v>63.635135135135123</v>
      </c>
      <c r="Q11" s="22">
        <f>AVERAGEIF(Data!$E:$E,Table!$D11,Data!T:T)</f>
        <v>36.36486486486487</v>
      </c>
      <c r="R11" s="20">
        <f>AVERAGEIF(Data!$E:$E,Table!$D11,Data!U:U)</f>
        <v>71.259459459459464</v>
      </c>
      <c r="S11" s="22">
        <f>AVERAGEIF(Data!$E:$E,Table!$D11,Data!V:V)</f>
        <v>28.740540540540543</v>
      </c>
    </row>
    <row r="12" spans="2:20" x14ac:dyDescent="0.2">
      <c r="B12" s="17" t="s">
        <v>749</v>
      </c>
      <c r="C12" s="28">
        <f>COUNTIF(Data!E:E,Table!D12)</f>
        <v>27</v>
      </c>
      <c r="D12" s="17" t="s">
        <v>741</v>
      </c>
      <c r="E12" s="47">
        <v>13.077777777777779</v>
      </c>
      <c r="F12" s="35">
        <f>AVERAGEIF(Data!E:E,Table!D12,Data!J:J)</f>
        <v>11.344444444444443</v>
      </c>
      <c r="G12" s="47">
        <v>13.3</v>
      </c>
      <c r="H12" s="36">
        <v>11.8</v>
      </c>
      <c r="I12" s="47">
        <v>10.677777777777781</v>
      </c>
      <c r="J12" s="24">
        <f>AVERAGEIF(Data!E:E,Table!D12,Data!I:I)</f>
        <v>10.033333333333335</v>
      </c>
      <c r="L12" s="20">
        <f>AVERAGEIF(Data!$E:$E,Table!$D12,Data!O:O)</f>
        <v>23.566666666666674</v>
      </c>
      <c r="M12" s="22">
        <f>AVERAGEIF(Data!$E:$E,Table!$D12,Data!P:P)</f>
        <v>76.433333333333337</v>
      </c>
      <c r="N12" s="20">
        <f>AVERAGEIF(Data!$E:$E,Table!$D12,Data!Q:Q)</f>
        <v>23.766666666666669</v>
      </c>
      <c r="O12" s="22">
        <f>AVERAGEIF(Data!$E:$E,Table!$D12,Data!R:R)</f>
        <v>76.233333333333334</v>
      </c>
      <c r="P12" s="20">
        <f>AVERAGEIF(Data!$E:$E,Table!$D12,Data!S:S)</f>
        <v>30.803703703703697</v>
      </c>
      <c r="Q12" s="22">
        <f>AVERAGEIF(Data!$E:$E,Table!$D12,Data!T:T)</f>
        <v>69.196296296296296</v>
      </c>
      <c r="R12" s="20">
        <f>AVERAGEIF(Data!$E:$E,Table!$D12,Data!U:U)</f>
        <v>33.762962962962966</v>
      </c>
      <c r="S12" s="22">
        <f>AVERAGEIF(Data!$E:$E,Table!$D12,Data!V:V)</f>
        <v>66.237037037037027</v>
      </c>
    </row>
    <row r="13" spans="2:20" x14ac:dyDescent="0.2">
      <c r="B13" s="33" t="s">
        <v>281</v>
      </c>
      <c r="C13" s="37">
        <v>1</v>
      </c>
      <c r="D13" s="33" t="s">
        <v>742</v>
      </c>
      <c r="E13" s="47">
        <v>6.1</v>
      </c>
      <c r="F13" s="35">
        <f>AVERAGEIF(Data!E:E,Table!D13,Data!J:J)</f>
        <v>4.8</v>
      </c>
      <c r="G13" s="47">
        <v>6.1</v>
      </c>
      <c r="H13" s="36">
        <v>4.8</v>
      </c>
      <c r="I13" s="47">
        <v>9</v>
      </c>
      <c r="J13" s="36">
        <f>AVERAGEIF(Data!E:E,Table!D13,Data!I:I)</f>
        <v>6.7</v>
      </c>
      <c r="K13" s="33"/>
      <c r="L13" s="34">
        <f>AVERAGEIF(Data!$E:$E,Table!$D13,Data!O:O)</f>
        <v>40</v>
      </c>
      <c r="M13" s="35">
        <f>AVERAGEIF(Data!$E:$E,Table!$D13,Data!P:P)</f>
        <v>60</v>
      </c>
      <c r="N13" s="34">
        <f>AVERAGEIF(Data!$E:$E,Table!$D13,Data!Q:Q)</f>
        <v>45</v>
      </c>
      <c r="O13" s="35">
        <f>AVERAGEIF(Data!$E:$E,Table!$D13,Data!R:R)</f>
        <v>55</v>
      </c>
      <c r="P13" s="34">
        <f>AVERAGEIF(Data!$E:$E,Table!$D13,Data!S:S)</f>
        <v>43</v>
      </c>
      <c r="Q13" s="35">
        <f>AVERAGEIF(Data!$E:$E,Table!$D13,Data!T:T)</f>
        <v>57</v>
      </c>
      <c r="R13" s="34">
        <f>AVERAGEIF(Data!$E:$E,Table!$D13,Data!U:U)</f>
        <v>50</v>
      </c>
      <c r="S13" s="35">
        <f>AVERAGEIF(Data!$E:$E,Table!$D13,Data!V:V)</f>
        <v>50</v>
      </c>
    </row>
    <row r="14" spans="2:20" ht="13.5" thickBot="1" x14ac:dyDescent="0.25">
      <c r="B14" s="18" t="s">
        <v>799</v>
      </c>
      <c r="C14" s="29">
        <f>COUNTIF(Data!E:E,Table!D14)</f>
        <v>33</v>
      </c>
      <c r="D14" s="18" t="s">
        <v>798</v>
      </c>
      <c r="E14" s="48">
        <v>1.209090909090909</v>
      </c>
      <c r="F14" s="23">
        <f>AVERAGEIF(Data!E:E,Table!D14,Data!J:J)</f>
        <v>0.53636363636363649</v>
      </c>
      <c r="G14" s="48">
        <v>1.9</v>
      </c>
      <c r="H14" s="25">
        <v>2.6</v>
      </c>
      <c r="I14" s="48">
        <v>3.4848484848484844</v>
      </c>
      <c r="J14" s="25">
        <f>AVERAGEIF(Data!E:E,Table!D14,Data!I:I)</f>
        <v>3.4333333333333331</v>
      </c>
      <c r="K14" s="18"/>
      <c r="L14" s="21">
        <f>AVERAGEIF(Data!$E:$E,Table!$D14,Data!O:O)</f>
        <v>40.427272727272737</v>
      </c>
      <c r="M14" s="23">
        <f>AVERAGEIF(Data!$E:$E,Table!$D14,Data!P:P)</f>
        <v>59.572727272727271</v>
      </c>
      <c r="N14" s="21">
        <f>AVERAGEIF(Data!$E:$E,Table!$D14,Data!Q:Q)</f>
        <v>34.490909090909099</v>
      </c>
      <c r="O14" s="23">
        <f>AVERAGEIF(Data!$E:$E,Table!$D14,Data!R:R)</f>
        <v>65.509090909090915</v>
      </c>
      <c r="P14" s="21">
        <f>AVERAGEIF(Data!$E:$E,Table!$D14,Data!S:S)</f>
        <v>35.803030303030312</v>
      </c>
      <c r="Q14" s="23">
        <f>AVERAGEIF(Data!$E:$E,Table!$D14,Data!T:T)</f>
        <v>64.196969696969703</v>
      </c>
      <c r="R14" s="21">
        <f>AVERAGEIF(Data!$E:$E,Table!$D14,Data!U:U)</f>
        <v>41.43333333333333</v>
      </c>
      <c r="S14" s="23">
        <f>AVERAGEIF(Data!$E:$E,Table!$D14,Data!V:V)</f>
        <v>58.566666666666656</v>
      </c>
    </row>
    <row r="16" spans="2:20" x14ac:dyDescent="0.2">
      <c r="B16" s="17" t="s">
        <v>839</v>
      </c>
    </row>
  </sheetData>
  <mergeCells count="11">
    <mergeCell ref="R3:S4"/>
    <mergeCell ref="L3:M4"/>
    <mergeCell ref="N3:O4"/>
    <mergeCell ref="P3:Q4"/>
    <mergeCell ref="E2:F4"/>
    <mergeCell ref="G2:H4"/>
    <mergeCell ref="I2:J4"/>
    <mergeCell ref="L2:M2"/>
    <mergeCell ref="N2:O2"/>
    <mergeCell ref="P2:Q2"/>
    <mergeCell ref="R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Analysis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Caplan, David</dc:creator>
  <cp:lastModifiedBy>Seears, Ben</cp:lastModifiedBy>
  <dcterms:created xsi:type="dcterms:W3CDTF">2018-04-10T09:43:37Z</dcterms:created>
  <dcterms:modified xsi:type="dcterms:W3CDTF">2019-06-06T13:59:25Z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