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N:\Information Services\Other Products\CFACT\CFaCT 2019\"/>
    </mc:Choice>
  </mc:AlternateContent>
  <bookViews>
    <workbookView xWindow="0" yWindow="0" windowWidth="20730" windowHeight="10710"/>
  </bookViews>
  <sheets>
    <sheet name="Welcome" sheetId="33" r:id="rId1"/>
    <sheet name="Guidance" sheetId="32" r:id="rId2"/>
    <sheet name="Questionnaire" sheetId="30" r:id="rId3"/>
    <sheet name="Submit" sheetId="34" r:id="rId4"/>
    <sheet name="Data" sheetId="29" state="veryHidden" r:id="rId5"/>
  </sheets>
  <definedNames>
    <definedName name="_Order1" hidden="1">255</definedName>
    <definedName name="_Order2" hidden="1">0</definedName>
    <definedName name="Access_Button" hidden="1">"BeneOUTb_database_List"</definedName>
    <definedName name="AccessDatabase" hidden="1">"N:\USERS\BENCHMARKING\Benefits Admin\BeneOUTb.mdb"</definedName>
    <definedName name="Club">Data!$B$1</definedName>
    <definedName name="DV_ISSUES">Data!$B$447:$B$456</definedName>
    <definedName name="DV_JW">Data!$D$445:$D$451</definedName>
    <definedName name="DV_JW2">Data!$D$455:$D$459</definedName>
    <definedName name="EngCounty">Data!$B$507:$B$532</definedName>
    <definedName name="EngDist">Data!$B$631:$B$822</definedName>
    <definedName name="EngLon">Data!$B$825:$B$857</definedName>
    <definedName name="EngMet">Data!$B$593:$B$628</definedName>
    <definedName name="EngUnitary">Data!$B$535:$B$590</definedName>
    <definedName name="g_2i.a">Guidance!$B$94:$B$103</definedName>
    <definedName name="g_2i.b">Guidance!$B$105:$B$115</definedName>
    <definedName name="g_2i.c">Guidance!$A$117:$A$127</definedName>
    <definedName name="g_2i.d">Guidance!$B$129:$B$141</definedName>
    <definedName name="g_2ii.a">Guidance!$B$145:$B$157</definedName>
    <definedName name="g_2ii.b">Guidance!$B$159:$B$161</definedName>
    <definedName name="g_2ii.c">Guidance!$B$163:$B$166</definedName>
    <definedName name="g_2ii.d">Guidance!$B$168:$B$170</definedName>
    <definedName name="g_2ii.e">Guidance!$B$173:$B$183</definedName>
    <definedName name="g_2iii">Guidance!$B$187:$B$200</definedName>
    <definedName name="g_3_sanctions">Guidance!$A$202:$A$206</definedName>
    <definedName name="g_4_wb">Guidance!$B$208:$B$214</definedName>
    <definedName name="g_5_cyber">Guidance!$B$216:$B$224</definedName>
    <definedName name="g_5a_Structure">Guidance!$B$227:$B$230</definedName>
    <definedName name="g_5b_POCA">Guidance!$B$233:$B$238</definedName>
    <definedName name="g_5c_plans">Guidance!$B$240:$B$243</definedName>
    <definedName name="g_5d_dev">Guidance!$B$245:$B$247</definedName>
    <definedName name="g_5f_jw">Guidance!$B$249:$B$252</definedName>
    <definedName name="g_6_ffcl">Guidance!$B$254:$B$260</definedName>
    <definedName name="jump1">Guidance!$B$85:$B$88</definedName>
    <definedName name="NIreland">Data!$B$861:$B$871</definedName>
    <definedName name="_xlnm.Print_Area" localSheetId="1">Guidance!$A$1:$AD$275</definedName>
    <definedName name="_xlnm.Print_Area" localSheetId="2">Questionnaire!$A$1:$AC$581</definedName>
    <definedName name="_xlnm.Print_Area" localSheetId="3">Submit!$A$1:$AC$80</definedName>
    <definedName name="_xlnm.Print_Area" localSheetId="0">Welcome!$A$1:$P$60</definedName>
    <definedName name="Qaddressdetails" localSheetId="2">Questionnaire!$AJ$11:$AL$232</definedName>
    <definedName name="Qcontact" localSheetId="2">Questionnaire!$AW$13</definedName>
    <definedName name="Qdate">Data!$B$3</definedName>
    <definedName name="Qmain">Data!$1:$1048576</definedName>
    <definedName name="QShortName">Welcome!$F$18</definedName>
    <definedName name="QuestEmail" localSheetId="2">Questionnaire!#REF!</definedName>
    <definedName name="ScotLocal">Data!$B$875:$B$906</definedName>
    <definedName name="SelectAuth">Data!$D$517</definedName>
    <definedName name="test1">Guidance!$C$206:$C$275</definedName>
    <definedName name="Title" localSheetId="0">Welcome!$A$5</definedName>
    <definedName name="TopText" localSheetId="3">Submit!$C$23</definedName>
    <definedName name="Wales">Data!$B$910:$B$931</definedName>
    <definedName name="Year">Data!$B$2</definedName>
  </definedNames>
  <calcPr calcId="152511"/>
</workbook>
</file>

<file path=xl/calcChain.xml><?xml version="1.0" encoding="utf-8"?>
<calcChain xmlns="http://schemas.openxmlformats.org/spreadsheetml/2006/main">
  <c r="X175" i="30" l="1"/>
  <c r="T175" i="30"/>
  <c r="X158" i="30"/>
  <c r="T158" i="30"/>
  <c r="X140" i="30"/>
  <c r="P140" i="30"/>
  <c r="X88" i="30"/>
  <c r="T88" i="30"/>
  <c r="P88" i="30"/>
  <c r="X71" i="30"/>
  <c r="T71" i="30"/>
  <c r="P71" i="30"/>
  <c r="X65" i="34" l="1"/>
  <c r="X50" i="34"/>
  <c r="V331" i="30"/>
  <c r="V330" i="30"/>
  <c r="V329" i="30"/>
  <c r="V327" i="30"/>
  <c r="W316" i="30" l="1"/>
  <c r="W310" i="30"/>
  <c r="W311" i="30"/>
  <c r="W312" i="30"/>
  <c r="W305" i="30"/>
  <c r="W306" i="30"/>
  <c r="W307" i="30"/>
  <c r="W302" i="30"/>
  <c r="W301" i="30"/>
  <c r="W300" i="30"/>
  <c r="W296" i="30"/>
  <c r="W295" i="30"/>
  <c r="W294" i="30"/>
  <c r="W293" i="30"/>
  <c r="W291" i="30"/>
  <c r="W290" i="30"/>
  <c r="W289" i="30"/>
  <c r="Z383" i="30"/>
  <c r="AA383" i="30" s="1"/>
  <c r="X172" i="30" l="1"/>
  <c r="T172" i="30"/>
  <c r="X155" i="30"/>
  <c r="T155" i="30"/>
  <c r="X136" i="30"/>
  <c r="T136" i="30"/>
  <c r="P136" i="30"/>
  <c r="T84" i="30"/>
  <c r="X84" i="30"/>
  <c r="P84" i="30"/>
  <c r="X68" i="30"/>
  <c r="T68" i="30"/>
  <c r="P68" i="30"/>
  <c r="G246" i="29" l="1"/>
  <c r="G247" i="29"/>
  <c r="G300" i="29"/>
  <c r="G301" i="29"/>
  <c r="G302" i="29"/>
  <c r="G303" i="29"/>
  <c r="G304" i="29"/>
  <c r="G305" i="29"/>
  <c r="G306" i="29"/>
  <c r="G307" i="29"/>
  <c r="G295" i="29"/>
  <c r="E307" i="29"/>
  <c r="E306" i="29"/>
  <c r="E305" i="29"/>
  <c r="E304" i="29"/>
  <c r="E303" i="29"/>
  <c r="E302" i="29"/>
  <c r="E301" i="29"/>
  <c r="E300" i="29"/>
  <c r="E295" i="29"/>
  <c r="E247" i="29"/>
  <c r="E246" i="29"/>
  <c r="G218" i="29"/>
  <c r="G219" i="29"/>
  <c r="E219" i="29"/>
  <c r="E218" i="29"/>
  <c r="G191" i="29"/>
  <c r="G192" i="29"/>
  <c r="E192" i="29"/>
  <c r="E191" i="29"/>
  <c r="G166" i="29"/>
  <c r="E166" i="29"/>
  <c r="E157" i="29"/>
  <c r="G157" i="29"/>
  <c r="G148" i="29"/>
  <c r="E148" i="29"/>
  <c r="G133" i="29"/>
  <c r="G134" i="29"/>
  <c r="E134" i="29"/>
  <c r="E133" i="29"/>
  <c r="G109" i="29"/>
  <c r="E109" i="29"/>
  <c r="G95" i="29"/>
  <c r="E95" i="29"/>
  <c r="G81" i="29"/>
  <c r="G82" i="29"/>
  <c r="G53" i="29"/>
  <c r="E82" i="29"/>
  <c r="E81" i="29"/>
  <c r="E53" i="29"/>
  <c r="C15" i="30" l="1"/>
  <c r="X51" i="30" l="1"/>
  <c r="T51" i="30"/>
  <c r="X50" i="30"/>
  <c r="T50" i="30"/>
  <c r="T52" i="30" l="1"/>
  <c r="X52" i="30"/>
  <c r="P47" i="30" l="1"/>
  <c r="G375" i="29" l="1"/>
  <c r="E375" i="29"/>
  <c r="E374" i="29"/>
  <c r="E8" i="29" s="1"/>
  <c r="E369" i="29" l="1"/>
  <c r="E370" i="29"/>
  <c r="G369" i="29"/>
  <c r="G1" i="29" l="1"/>
  <c r="G2" i="29"/>
  <c r="G3" i="29"/>
  <c r="G4" i="29"/>
  <c r="G5" i="29"/>
  <c r="G6" i="29"/>
  <c r="G7" i="29"/>
  <c r="G8" i="29"/>
  <c r="G9" i="29"/>
  <c r="G10" i="29"/>
  <c r="G11" i="29"/>
  <c r="G12" i="29"/>
  <c r="G13" i="29"/>
  <c r="G14" i="29"/>
  <c r="G15" i="29"/>
  <c r="G16" i="29"/>
  <c r="G17" i="29"/>
  <c r="G18" i="29"/>
  <c r="G19" i="29"/>
  <c r="G20" i="29"/>
  <c r="G21" i="29"/>
  <c r="G22" i="29"/>
  <c r="G23" i="29"/>
  <c r="G24" i="29"/>
  <c r="G25" i="29"/>
  <c r="G26" i="29"/>
  <c r="G27" i="29"/>
  <c r="G28" i="29"/>
  <c r="G29" i="29"/>
  <c r="G30" i="29"/>
  <c r="G31" i="29"/>
  <c r="G32" i="29"/>
  <c r="G33" i="29"/>
  <c r="G34" i="29"/>
  <c r="G35" i="29"/>
  <c r="G36" i="29"/>
  <c r="G37" i="29"/>
  <c r="G38" i="29"/>
  <c r="G39" i="29"/>
  <c r="G40" i="29"/>
  <c r="G41" i="29"/>
  <c r="G42" i="29"/>
  <c r="G43" i="29"/>
  <c r="G44" i="29"/>
  <c r="G45" i="29"/>
  <c r="G46" i="29"/>
  <c r="G47" i="29"/>
  <c r="G48" i="29"/>
  <c r="G49" i="29"/>
  <c r="G50" i="29"/>
  <c r="G51" i="29"/>
  <c r="G52" i="29"/>
  <c r="G54" i="29"/>
  <c r="G55" i="29"/>
  <c r="G56" i="29"/>
  <c r="G57" i="29"/>
  <c r="G58" i="29"/>
  <c r="G59" i="29"/>
  <c r="G60" i="29"/>
  <c r="G61" i="29"/>
  <c r="G62" i="29"/>
  <c r="G63" i="29"/>
  <c r="G64" i="29"/>
  <c r="G65" i="29"/>
  <c r="G66" i="29"/>
  <c r="G67" i="29"/>
  <c r="G68" i="29"/>
  <c r="G69" i="29"/>
  <c r="G70" i="29"/>
  <c r="G71" i="29"/>
  <c r="G72" i="29"/>
  <c r="G73" i="29"/>
  <c r="G74" i="29"/>
  <c r="G75" i="29"/>
  <c r="G76" i="29"/>
  <c r="G77" i="29"/>
  <c r="G78" i="29"/>
  <c r="G79" i="29"/>
  <c r="G80" i="29"/>
  <c r="G83" i="29"/>
  <c r="G84" i="29"/>
  <c r="G85" i="29"/>
  <c r="G86" i="29"/>
  <c r="G87" i="29"/>
  <c r="G88" i="29"/>
  <c r="G89" i="29"/>
  <c r="G90" i="29"/>
  <c r="G91" i="29"/>
  <c r="G92" i="29"/>
  <c r="G93" i="29"/>
  <c r="G94" i="29"/>
  <c r="G96" i="29"/>
  <c r="G97" i="29"/>
  <c r="G98" i="29"/>
  <c r="G99" i="29"/>
  <c r="G100" i="29"/>
  <c r="G101" i="29"/>
  <c r="G102" i="29"/>
  <c r="G103" i="29"/>
  <c r="G104" i="29"/>
  <c r="G105" i="29"/>
  <c r="G106" i="29"/>
  <c r="G107" i="29"/>
  <c r="G108" i="29"/>
  <c r="G110" i="29"/>
  <c r="G111" i="29"/>
  <c r="G112" i="29"/>
  <c r="G113" i="29"/>
  <c r="G114" i="29"/>
  <c r="G115" i="29"/>
  <c r="G116" i="29"/>
  <c r="G117" i="29"/>
  <c r="G118" i="29"/>
  <c r="G119" i="29"/>
  <c r="G120" i="29"/>
  <c r="G121" i="29"/>
  <c r="G122" i="29"/>
  <c r="G123" i="29"/>
  <c r="G124" i="29"/>
  <c r="G125" i="29"/>
  <c r="G126" i="29"/>
  <c r="G127" i="29"/>
  <c r="G128" i="29"/>
  <c r="G129" i="29"/>
  <c r="G130" i="29"/>
  <c r="G131" i="29"/>
  <c r="G132" i="29"/>
  <c r="G135" i="29"/>
  <c r="G136" i="29"/>
  <c r="G137" i="29"/>
  <c r="G138" i="29"/>
  <c r="G139" i="29"/>
  <c r="G140" i="29"/>
  <c r="G141" i="29"/>
  <c r="G142" i="29"/>
  <c r="G143" i="29"/>
  <c r="G144" i="29"/>
  <c r="G145" i="29"/>
  <c r="G146" i="29"/>
  <c r="G147" i="29"/>
  <c r="G149" i="29"/>
  <c r="G150" i="29"/>
  <c r="G151" i="29"/>
  <c r="G152" i="29"/>
  <c r="G153" i="29"/>
  <c r="G154" i="29"/>
  <c r="G155" i="29"/>
  <c r="G156" i="29"/>
  <c r="G158" i="29"/>
  <c r="G159" i="29"/>
  <c r="G160" i="29"/>
  <c r="G161" i="29"/>
  <c r="G162" i="29"/>
  <c r="G163" i="29"/>
  <c r="G164" i="29"/>
  <c r="G165" i="29"/>
  <c r="G167" i="29"/>
  <c r="G168" i="29"/>
  <c r="G169" i="29"/>
  <c r="G170" i="29"/>
  <c r="G171" i="29"/>
  <c r="G172" i="29"/>
  <c r="G173" i="29"/>
  <c r="G174" i="29"/>
  <c r="G175" i="29"/>
  <c r="G176" i="29"/>
  <c r="G177" i="29"/>
  <c r="G178" i="29"/>
  <c r="G179" i="29"/>
  <c r="G180" i="29"/>
  <c r="G181" i="29"/>
  <c r="G182" i="29"/>
  <c r="G183" i="29"/>
  <c r="G184" i="29"/>
  <c r="G185" i="29"/>
  <c r="G186" i="29"/>
  <c r="G187" i="29"/>
  <c r="G188" i="29"/>
  <c r="G189" i="29"/>
  <c r="G190" i="29"/>
  <c r="G193" i="29"/>
  <c r="G194" i="29"/>
  <c r="G195" i="29"/>
  <c r="G196" i="29"/>
  <c r="G197" i="29"/>
  <c r="G198" i="29"/>
  <c r="G199" i="29"/>
  <c r="G200" i="29"/>
  <c r="G201" i="29"/>
  <c r="G202" i="29"/>
  <c r="G203" i="29"/>
  <c r="G204" i="29"/>
  <c r="G205" i="29"/>
  <c r="G206" i="29"/>
  <c r="G207" i="29"/>
  <c r="G208" i="29"/>
  <c r="G209" i="29"/>
  <c r="G210" i="29"/>
  <c r="G211" i="29"/>
  <c r="G212" i="29"/>
  <c r="G213" i="29"/>
  <c r="G214" i="29"/>
  <c r="G215" i="29"/>
  <c r="G216" i="29"/>
  <c r="G217" i="29"/>
  <c r="G220" i="29"/>
  <c r="G221" i="29"/>
  <c r="G222" i="29"/>
  <c r="G223" i="29"/>
  <c r="G224" i="29"/>
  <c r="G225" i="29"/>
  <c r="G226" i="29"/>
  <c r="G227" i="29"/>
  <c r="G228" i="29"/>
  <c r="G229" i="29"/>
  <c r="G230" i="29"/>
  <c r="G231" i="29"/>
  <c r="G232" i="29"/>
  <c r="G233" i="29"/>
  <c r="G234" i="29"/>
  <c r="G235" i="29"/>
  <c r="G236" i="29"/>
  <c r="G237" i="29"/>
  <c r="G238" i="29"/>
  <c r="G239" i="29"/>
  <c r="G240" i="29"/>
  <c r="G241" i="29"/>
  <c r="G242" i="29"/>
  <c r="G243" i="29"/>
  <c r="G244" i="29"/>
  <c r="G245" i="29"/>
  <c r="G248" i="29"/>
  <c r="G249" i="29"/>
  <c r="G250" i="29"/>
  <c r="G251" i="29"/>
  <c r="G252" i="29"/>
  <c r="G253" i="29"/>
  <c r="G254" i="29"/>
  <c r="G255" i="29"/>
  <c r="G256" i="29"/>
  <c r="G257" i="29"/>
  <c r="G258" i="29"/>
  <c r="G259" i="29"/>
  <c r="G260" i="29"/>
  <c r="G261" i="29"/>
  <c r="G262" i="29"/>
  <c r="G263" i="29"/>
  <c r="G264" i="29"/>
  <c r="G265" i="29"/>
  <c r="G266" i="29"/>
  <c r="G267" i="29"/>
  <c r="G268" i="29"/>
  <c r="G269" i="29"/>
  <c r="G270" i="29"/>
  <c r="G271" i="29"/>
  <c r="G272" i="29"/>
  <c r="G273" i="29"/>
  <c r="G274" i="29"/>
  <c r="G275" i="29"/>
  <c r="G276" i="29"/>
  <c r="G277" i="29"/>
  <c r="G278" i="29"/>
  <c r="G279" i="29"/>
  <c r="G280" i="29"/>
  <c r="G281" i="29"/>
  <c r="G282" i="29"/>
  <c r="G283" i="29"/>
  <c r="G284" i="29"/>
  <c r="G285" i="29"/>
  <c r="G286" i="29"/>
  <c r="G287" i="29"/>
  <c r="G288" i="29"/>
  <c r="G289" i="29"/>
  <c r="G290" i="29"/>
  <c r="G291" i="29"/>
  <c r="G292" i="29"/>
  <c r="G293" i="29"/>
  <c r="G294" i="29"/>
  <c r="G296" i="29"/>
  <c r="G297" i="29"/>
  <c r="G298" i="29"/>
  <c r="G299" i="29"/>
  <c r="G308" i="29"/>
  <c r="G309" i="29"/>
  <c r="G310" i="29"/>
  <c r="G311" i="29"/>
  <c r="G312" i="29"/>
  <c r="G313" i="29"/>
  <c r="G314" i="29"/>
  <c r="G315" i="29"/>
  <c r="G316" i="29"/>
  <c r="G317" i="29"/>
  <c r="G318" i="29"/>
  <c r="G319" i="29"/>
  <c r="G320" i="29"/>
  <c r="G321" i="29"/>
  <c r="G322" i="29"/>
  <c r="G323" i="29"/>
  <c r="G324" i="29"/>
  <c r="G325" i="29"/>
  <c r="G326" i="29"/>
  <c r="G327" i="29"/>
  <c r="G328" i="29"/>
  <c r="G329" i="29"/>
  <c r="G330" i="29"/>
  <c r="G331" i="29"/>
  <c r="G332" i="29"/>
  <c r="G333" i="29"/>
  <c r="G334" i="29"/>
  <c r="G335" i="29"/>
  <c r="G336" i="29"/>
  <c r="G337" i="29"/>
  <c r="G338" i="29"/>
  <c r="G339" i="29"/>
  <c r="G340" i="29"/>
  <c r="G341" i="29"/>
  <c r="G342" i="29"/>
  <c r="G343" i="29"/>
  <c r="G344" i="29"/>
  <c r="G345" i="29"/>
  <c r="G346" i="29"/>
  <c r="G347" i="29"/>
  <c r="G348" i="29"/>
  <c r="G349" i="29"/>
  <c r="G350" i="29"/>
  <c r="G351" i="29"/>
  <c r="G352" i="29"/>
  <c r="G353" i="29"/>
  <c r="G354" i="29"/>
  <c r="G355" i="29"/>
  <c r="G356" i="29"/>
  <c r="G357" i="29"/>
  <c r="G358" i="29"/>
  <c r="G359" i="29"/>
  <c r="G360" i="29"/>
  <c r="G361" i="29"/>
  <c r="G362" i="29"/>
  <c r="G363" i="29"/>
  <c r="G364" i="29"/>
  <c r="G365" i="29"/>
  <c r="G366" i="29"/>
  <c r="G367" i="29"/>
  <c r="G368" i="29"/>
  <c r="G370" i="29"/>
  <c r="G371" i="29"/>
  <c r="G372" i="29"/>
  <c r="G373" i="29"/>
  <c r="G374" i="29"/>
  <c r="G376" i="29"/>
  <c r="G377" i="29"/>
  <c r="G378" i="29"/>
  <c r="G379" i="29"/>
  <c r="G380" i="29"/>
  <c r="G381" i="29"/>
  <c r="G382" i="29"/>
  <c r="G383" i="29"/>
  <c r="G384" i="29"/>
  <c r="G385" i="29"/>
  <c r="G386" i="29"/>
  <c r="G387" i="29"/>
  <c r="G388" i="29"/>
  <c r="G389" i="29"/>
  <c r="G390" i="29"/>
  <c r="G391" i="29"/>
  <c r="G392" i="29"/>
  <c r="G393" i="29"/>
  <c r="G394" i="29"/>
  <c r="G395" i="29"/>
  <c r="G396" i="29"/>
  <c r="G397" i="29"/>
  <c r="G398" i="29"/>
  <c r="G399" i="29"/>
  <c r="G400" i="29"/>
  <c r="G401" i="29"/>
  <c r="G402" i="29"/>
  <c r="G403" i="29"/>
  <c r="G404" i="29"/>
  <c r="G405" i="29"/>
  <c r="G406" i="29"/>
  <c r="J504" i="29" l="1"/>
  <c r="AH242" i="30" l="1"/>
  <c r="X242" i="30" s="1"/>
  <c r="X249" i="30" s="1"/>
  <c r="P249" i="30" l="1"/>
  <c r="T249" i="30"/>
  <c r="E327" i="29" l="1"/>
  <c r="E328" i="29"/>
  <c r="E329" i="29"/>
  <c r="E326" i="29"/>
  <c r="T89" i="30" l="1"/>
  <c r="X213" i="30"/>
  <c r="X102" i="30"/>
  <c r="P102" i="30"/>
  <c r="P107" i="30"/>
  <c r="T107" i="30"/>
  <c r="P255" i="30"/>
  <c r="X252" i="30"/>
  <c r="T252" i="30"/>
  <c r="P252" i="30"/>
  <c r="X218" i="30"/>
  <c r="T218" i="30"/>
  <c r="P218" i="30"/>
  <c r="X225" i="30"/>
  <c r="X224" i="30"/>
  <c r="X222" i="30"/>
  <c r="X221" i="30"/>
  <c r="X219" i="30"/>
  <c r="X216" i="30"/>
  <c r="T219" i="30"/>
  <c r="T216" i="30"/>
  <c r="T217" i="30" s="1"/>
  <c r="P192" i="30"/>
  <c r="T192" i="30"/>
  <c r="X192" i="30"/>
  <c r="T174" i="30"/>
  <c r="X174" i="30"/>
  <c r="X177" i="30"/>
  <c r="T177" i="30"/>
  <c r="T176" i="30"/>
  <c r="X176" i="30"/>
  <c r="T159" i="30"/>
  <c r="X159" i="30"/>
  <c r="X141" i="30"/>
  <c r="T141" i="30"/>
  <c r="P141" i="30"/>
  <c r="X142" i="30"/>
  <c r="X139" i="30"/>
  <c r="T142" i="30"/>
  <c r="T139" i="30"/>
  <c r="X107" i="30"/>
  <c r="X89" i="30"/>
  <c r="P89" i="30"/>
  <c r="X72" i="30"/>
  <c r="T72" i="30"/>
  <c r="P72" i="30"/>
  <c r="X47" i="30"/>
  <c r="T47" i="30"/>
  <c r="X259" i="30"/>
  <c r="X258" i="30"/>
  <c r="X256" i="30"/>
  <c r="X255" i="30"/>
  <c r="X253" i="30"/>
  <c r="X250" i="30"/>
  <c r="T259" i="30"/>
  <c r="T258" i="30"/>
  <c r="T256" i="30"/>
  <c r="T255" i="30"/>
  <c r="T253" i="30"/>
  <c r="T250" i="30"/>
  <c r="P259" i="30"/>
  <c r="P258" i="30"/>
  <c r="P256" i="30"/>
  <c r="P253" i="30"/>
  <c r="P250" i="30"/>
  <c r="X199" i="30"/>
  <c r="X198" i="30"/>
  <c r="X196" i="30"/>
  <c r="X195" i="30"/>
  <c r="X193" i="30"/>
  <c r="X190" i="30"/>
  <c r="T199" i="30"/>
  <c r="T198" i="30"/>
  <c r="T196" i="30"/>
  <c r="T195" i="30"/>
  <c r="T193" i="30"/>
  <c r="T190" i="30"/>
  <c r="P199" i="30"/>
  <c r="P198" i="30"/>
  <c r="P196" i="30"/>
  <c r="P195" i="30"/>
  <c r="P193" i="30"/>
  <c r="P190" i="30"/>
  <c r="X160" i="30"/>
  <c r="X157" i="30"/>
  <c r="T160" i="30"/>
  <c r="T157" i="30"/>
  <c r="X73" i="30"/>
  <c r="X70" i="30"/>
  <c r="T73" i="30"/>
  <c r="T70" i="30"/>
  <c r="P225" i="30"/>
  <c r="P224" i="30"/>
  <c r="P222" i="30"/>
  <c r="P221" i="30"/>
  <c r="P219" i="30"/>
  <c r="P216" i="30"/>
  <c r="P142" i="30"/>
  <c r="P139" i="30"/>
  <c r="X114" i="30"/>
  <c r="X113" i="30"/>
  <c r="X111" i="30"/>
  <c r="X110" i="30"/>
  <c r="X108" i="30"/>
  <c r="X105" i="30"/>
  <c r="P114" i="30"/>
  <c r="P113" i="30"/>
  <c r="P111" i="30"/>
  <c r="P110" i="30"/>
  <c r="P108" i="30"/>
  <c r="P105" i="30"/>
  <c r="X90" i="30"/>
  <c r="X87" i="30"/>
  <c r="T90" i="30"/>
  <c r="T87" i="30"/>
  <c r="P90" i="30"/>
  <c r="P87" i="30"/>
  <c r="X48" i="30"/>
  <c r="X45" i="30"/>
  <c r="T45" i="30"/>
  <c r="T48" i="30"/>
  <c r="L330" i="30" l="1"/>
  <c r="R330" i="30"/>
  <c r="L331" i="30"/>
  <c r="R331" i="30"/>
  <c r="X46" i="30"/>
  <c r="P115" i="30"/>
  <c r="X112" i="30"/>
  <c r="T140" i="30"/>
  <c r="X226" i="30"/>
  <c r="X220" i="30"/>
  <c r="P106" i="30"/>
  <c r="X217" i="30"/>
  <c r="T46" i="30"/>
  <c r="X223" i="30"/>
  <c r="P143" i="30"/>
  <c r="T143" i="30"/>
  <c r="T161" i="30"/>
  <c r="P112" i="30"/>
  <c r="X106" i="30"/>
  <c r="X115" i="30"/>
  <c r="T178" i="30"/>
  <c r="P109" i="30"/>
  <c r="X109" i="30"/>
  <c r="X194" i="30"/>
  <c r="T91" i="30"/>
  <c r="P223" i="30"/>
  <c r="X197" i="30"/>
  <c r="P200" i="30"/>
  <c r="T197" i="30"/>
  <c r="T74" i="30"/>
  <c r="T200" i="30"/>
  <c r="T260" i="30"/>
  <c r="T251" i="30"/>
  <c r="T257" i="30"/>
  <c r="X260" i="30"/>
  <c r="P257" i="30"/>
  <c r="P260" i="30"/>
  <c r="X254" i="30"/>
  <c r="X251" i="30"/>
  <c r="T254" i="30"/>
  <c r="X257" i="30"/>
  <c r="P251" i="30"/>
  <c r="P254" i="30"/>
  <c r="T220" i="30"/>
  <c r="P220" i="30"/>
  <c r="P226" i="30"/>
  <c r="P217" i="30"/>
  <c r="P194" i="30"/>
  <c r="T194" i="30"/>
  <c r="X200" i="30"/>
  <c r="X191" i="30"/>
  <c r="T191" i="30"/>
  <c r="P191" i="30"/>
  <c r="P197" i="30"/>
  <c r="X143" i="30"/>
  <c r="X91" i="30"/>
  <c r="P91" i="30"/>
  <c r="X74" i="30"/>
  <c r="X49" i="30"/>
  <c r="X178" i="30"/>
  <c r="X161" i="30"/>
  <c r="T49" i="30"/>
  <c r="X188" i="30"/>
  <c r="T188" i="30"/>
  <c r="P188" i="30"/>
  <c r="X248" i="30"/>
  <c r="T248" i="30"/>
  <c r="P248" i="30"/>
  <c r="T213" i="30"/>
  <c r="P213" i="30"/>
  <c r="T42" i="30"/>
  <c r="X42" i="30"/>
  <c r="P73" i="30"/>
  <c r="P70" i="30"/>
  <c r="P54" i="30"/>
  <c r="P53" i="30"/>
  <c r="P51" i="30"/>
  <c r="P50" i="30"/>
  <c r="P48" i="30"/>
  <c r="P49" i="30" s="1"/>
  <c r="P45" i="30"/>
  <c r="Z41" i="34" l="1"/>
  <c r="P52" i="30"/>
  <c r="P55" i="30"/>
  <c r="P46" i="30"/>
  <c r="P42" i="30"/>
  <c r="Z49" i="34"/>
  <c r="Z65" i="34"/>
  <c r="Z44" i="34"/>
  <c r="Z54" i="34"/>
  <c r="Z55" i="34"/>
  <c r="Z56" i="34"/>
  <c r="Z53" i="34"/>
  <c r="Z42" i="34"/>
  <c r="Z45" i="34"/>
  <c r="Z46" i="34"/>
  <c r="Z52" i="34"/>
  <c r="Z57" i="34"/>
  <c r="Z61" i="34"/>
  <c r="Z47" i="34"/>
  <c r="Z48" i="34"/>
  <c r="Z51" i="34"/>
  <c r="Z58" i="34"/>
  <c r="Z59" i="34"/>
  <c r="Z60" i="34"/>
  <c r="Z64" i="34"/>
  <c r="Z63" i="34"/>
  <c r="Z62" i="34"/>
  <c r="P74" i="30"/>
  <c r="Z43" i="34" l="1"/>
  <c r="Z40" i="34"/>
  <c r="X368" i="30"/>
  <c r="C315" i="30" l="1"/>
  <c r="AK561" i="30" l="1"/>
  <c r="E367" i="29" s="1"/>
  <c r="AK552" i="30"/>
  <c r="E365" i="29" s="1"/>
  <c r="AK543" i="30"/>
  <c r="E363" i="29" s="1"/>
  <c r="AK532" i="30"/>
  <c r="E360" i="29" s="1"/>
  <c r="AK523" i="30"/>
  <c r="E358" i="29" s="1"/>
  <c r="AK511" i="30"/>
  <c r="E355" i="29" s="1"/>
  <c r="AK501" i="30"/>
  <c r="E353" i="29" s="1"/>
  <c r="AK491" i="30"/>
  <c r="E351" i="29" s="1"/>
  <c r="O327" i="30" l="1"/>
  <c r="L327" i="30"/>
  <c r="C400" i="30" l="1"/>
  <c r="C397" i="30"/>
  <c r="Y388" i="30"/>
  <c r="V388" i="30"/>
  <c r="S388" i="30"/>
  <c r="P388" i="30"/>
  <c r="T113" i="30" l="1"/>
  <c r="T110" i="30"/>
  <c r="T102" i="30"/>
  <c r="T106" i="30" l="1"/>
  <c r="Z50" i="34" s="1"/>
  <c r="L329" i="30" l="1"/>
  <c r="R327" i="30"/>
  <c r="E293" i="29" l="1"/>
  <c r="E292" i="29"/>
  <c r="E291" i="29"/>
  <c r="E290" i="29"/>
  <c r="E245" i="29"/>
  <c r="C293" i="30" l="1"/>
  <c r="R329" i="30" l="1"/>
  <c r="E62" i="29" l="1"/>
  <c r="C12" i="30" l="1"/>
  <c r="A5" i="33" l="1"/>
  <c r="B6" i="32" l="1"/>
  <c r="Z37" i="34" l="1"/>
  <c r="E118" i="29" l="1"/>
  <c r="E117" i="29"/>
  <c r="E116" i="29"/>
  <c r="E115" i="29"/>
  <c r="E114" i="29"/>
  <c r="E113" i="29"/>
  <c r="E111" i="29"/>
  <c r="E112" i="29"/>
  <c r="E110" i="29"/>
  <c r="E131" i="29"/>
  <c r="E129" i="29"/>
  <c r="E127" i="29"/>
  <c r="E124" i="29"/>
  <c r="E125" i="29"/>
  <c r="E119" i="29"/>
  <c r="X49" i="34" l="1"/>
  <c r="AF49" i="34" s="1"/>
  <c r="E269" i="29"/>
  <c r="E265" i="29"/>
  <c r="E261" i="29"/>
  <c r="E257" i="29"/>
  <c r="E253" i="29"/>
  <c r="Z76" i="34"/>
  <c r="Z73" i="34"/>
  <c r="Z70" i="34"/>
  <c r="E386" i="29" l="1"/>
  <c r="Z67" i="34"/>
  <c r="X67" i="34" s="1"/>
  <c r="AF67" i="34" s="1"/>
  <c r="X70" i="34"/>
  <c r="AF70" i="34" s="1"/>
  <c r="E404" i="29"/>
  <c r="X73" i="34"/>
  <c r="AF73" i="34" s="1"/>
  <c r="E405" i="29"/>
  <c r="X76" i="34"/>
  <c r="AF76" i="34" s="1"/>
  <c r="E406" i="29"/>
  <c r="E372" i="29"/>
  <c r="E5" i="29" s="1"/>
  <c r="E373" i="29"/>
  <c r="E6" i="29" s="1"/>
  <c r="E371" i="29"/>
  <c r="E4" i="29" s="1"/>
  <c r="E403" i="29" l="1"/>
  <c r="E348" i="29"/>
  <c r="E349" i="29"/>
  <c r="E350" i="29"/>
  <c r="E347" i="29"/>
  <c r="E344" i="29"/>
  <c r="E345" i="29"/>
  <c r="E346" i="29"/>
  <c r="E343" i="29"/>
  <c r="E340" i="29"/>
  <c r="E341" i="29"/>
  <c r="E342" i="29"/>
  <c r="E339" i="29"/>
  <c r="E338" i="29"/>
  <c r="E337" i="29"/>
  <c r="E336" i="29"/>
  <c r="E335" i="29"/>
  <c r="E334" i="29"/>
  <c r="E333" i="29"/>
  <c r="E332" i="29"/>
  <c r="E331" i="29"/>
  <c r="E330" i="29"/>
  <c r="E325" i="29"/>
  <c r="E324" i="29"/>
  <c r="E323" i="29"/>
  <c r="E322" i="29"/>
  <c r="E321" i="29"/>
  <c r="E320" i="29"/>
  <c r="E319" i="29"/>
  <c r="E318" i="29"/>
  <c r="E317" i="29"/>
  <c r="E316" i="29"/>
  <c r="E315" i="29"/>
  <c r="E314" i="29"/>
  <c r="E313" i="29"/>
  <c r="E312" i="29"/>
  <c r="E308" i="29"/>
  <c r="E299" i="29"/>
  <c r="E298" i="29"/>
  <c r="E297" i="29"/>
  <c r="E296" i="29"/>
  <c r="E294" i="29"/>
  <c r="E284" i="29" l="1"/>
  <c r="E283" i="29"/>
  <c r="E282" i="29"/>
  <c r="E281" i="29"/>
  <c r="E280" i="29"/>
  <c r="E279" i="29"/>
  <c r="E278" i="29"/>
  <c r="E277" i="29"/>
  <c r="E275" i="29"/>
  <c r="E276" i="29"/>
  <c r="E274" i="29"/>
  <c r="E273" i="29"/>
  <c r="E272" i="29"/>
  <c r="E251" i="29"/>
  <c r="E252" i="29"/>
  <c r="E254" i="29"/>
  <c r="E255" i="29"/>
  <c r="E256" i="29"/>
  <c r="E258" i="29"/>
  <c r="E259" i="29"/>
  <c r="E260" i="29"/>
  <c r="E262" i="29"/>
  <c r="E263" i="29"/>
  <c r="E264" i="29"/>
  <c r="E266" i="29"/>
  <c r="E267" i="29"/>
  <c r="E268" i="29"/>
  <c r="E270" i="29"/>
  <c r="E271" i="29"/>
  <c r="E250" i="29"/>
  <c r="E285" i="29"/>
  <c r="E286" i="29"/>
  <c r="E288" i="29"/>
  <c r="E289" i="29"/>
  <c r="E248" i="29"/>
  <c r="E238" i="29"/>
  <c r="E239" i="29"/>
  <c r="E240" i="29"/>
  <c r="E241" i="29"/>
  <c r="E242" i="29"/>
  <c r="E243" i="29"/>
  <c r="E244" i="29"/>
  <c r="E237" i="29"/>
  <c r="E230" i="29"/>
  <c r="E231" i="29"/>
  <c r="E232" i="29"/>
  <c r="E233" i="29"/>
  <c r="E234" i="29"/>
  <c r="E235" i="29"/>
  <c r="E236" i="29"/>
  <c r="E229" i="29"/>
  <c r="E222" i="29"/>
  <c r="E223" i="29"/>
  <c r="E224" i="29"/>
  <c r="E225" i="29"/>
  <c r="E226" i="29"/>
  <c r="E227" i="29"/>
  <c r="E228" i="29"/>
  <c r="E221" i="29"/>
  <c r="E210" i="29"/>
  <c r="E211" i="29"/>
  <c r="E212" i="29"/>
  <c r="E213" i="29"/>
  <c r="E214" i="29"/>
  <c r="E215" i="29"/>
  <c r="E216" i="29"/>
  <c r="E217" i="29"/>
  <c r="E209" i="29"/>
  <c r="E202" i="29"/>
  <c r="E203" i="29"/>
  <c r="E204" i="29"/>
  <c r="E205" i="29"/>
  <c r="E206" i="29"/>
  <c r="E207" i="29"/>
  <c r="E208" i="29"/>
  <c r="E201" i="29"/>
  <c r="E194" i="29"/>
  <c r="E195" i="29"/>
  <c r="E196" i="29"/>
  <c r="E197" i="29"/>
  <c r="E198" i="29"/>
  <c r="E199" i="29"/>
  <c r="E200" i="29"/>
  <c r="E193" i="29"/>
  <c r="E184" i="29"/>
  <c r="E185" i="29"/>
  <c r="E186" i="29"/>
  <c r="E187" i="29"/>
  <c r="E188" i="29"/>
  <c r="E189" i="29"/>
  <c r="E190" i="29"/>
  <c r="E183" i="29"/>
  <c r="E176" i="29"/>
  <c r="E177" i="29"/>
  <c r="E178" i="29"/>
  <c r="E179" i="29"/>
  <c r="E180" i="29"/>
  <c r="E181" i="29"/>
  <c r="E182" i="29"/>
  <c r="E175" i="29"/>
  <c r="E168" i="29"/>
  <c r="E169" i="29"/>
  <c r="E170" i="29"/>
  <c r="E171" i="29"/>
  <c r="E172" i="29"/>
  <c r="E173" i="29"/>
  <c r="E174" i="29"/>
  <c r="E167" i="29"/>
  <c r="E163" i="29"/>
  <c r="E164" i="29"/>
  <c r="E165" i="29"/>
  <c r="E162" i="29"/>
  <c r="E159" i="29"/>
  <c r="E160" i="29"/>
  <c r="E161" i="29"/>
  <c r="E158" i="29"/>
  <c r="E154" i="29"/>
  <c r="E155" i="29"/>
  <c r="E156" i="29"/>
  <c r="E153" i="29"/>
  <c r="E150" i="29"/>
  <c r="E151" i="29"/>
  <c r="E152" i="29"/>
  <c r="E149" i="29"/>
  <c r="E145" i="29"/>
  <c r="E146" i="29"/>
  <c r="E147" i="29"/>
  <c r="E144" i="29"/>
  <c r="E140" i="29"/>
  <c r="E141" i="29"/>
  <c r="E142" i="29"/>
  <c r="E143" i="29"/>
  <c r="E139" i="29"/>
  <c r="E136" i="29"/>
  <c r="E137" i="29"/>
  <c r="E138" i="29"/>
  <c r="E135" i="29"/>
  <c r="E126" i="29"/>
  <c r="E128" i="29"/>
  <c r="E130" i="29"/>
  <c r="E123" i="29"/>
  <c r="E120" i="29"/>
  <c r="E121" i="29"/>
  <c r="E122" i="29"/>
  <c r="E106" i="29"/>
  <c r="E107" i="29"/>
  <c r="E108" i="29"/>
  <c r="E105" i="29"/>
  <c r="E104" i="29"/>
  <c r="E103" i="29"/>
  <c r="E101" i="29"/>
  <c r="E102" i="29"/>
  <c r="E100" i="29"/>
  <c r="E97" i="29"/>
  <c r="E98" i="29"/>
  <c r="E99" i="29"/>
  <c r="E96" i="29"/>
  <c r="E92" i="29"/>
  <c r="E93" i="29"/>
  <c r="E94" i="29"/>
  <c r="E91" i="29"/>
  <c r="E88" i="29"/>
  <c r="E89" i="29"/>
  <c r="E90" i="29"/>
  <c r="E87" i="29"/>
  <c r="E84" i="29"/>
  <c r="E85" i="29"/>
  <c r="E86" i="29"/>
  <c r="E83" i="29"/>
  <c r="E76" i="29"/>
  <c r="E77" i="29"/>
  <c r="E78" i="29"/>
  <c r="E79" i="29"/>
  <c r="E80" i="29"/>
  <c r="E75" i="29"/>
  <c r="E70" i="29"/>
  <c r="E71" i="29"/>
  <c r="E72" i="29"/>
  <c r="E73" i="29"/>
  <c r="E74" i="29"/>
  <c r="E69" i="29"/>
  <c r="E54" i="29"/>
  <c r="E68" i="29"/>
  <c r="E67" i="29"/>
  <c r="E66" i="29"/>
  <c r="E65" i="29"/>
  <c r="E64" i="29"/>
  <c r="E63" i="29"/>
  <c r="E61" i="29"/>
  <c r="E60" i="29"/>
  <c r="E59" i="29"/>
  <c r="E58" i="29"/>
  <c r="E57" i="29"/>
  <c r="E56" i="29"/>
  <c r="E55" i="29"/>
  <c r="E398" i="29" l="1"/>
  <c r="E397" i="29"/>
  <c r="E395" i="29"/>
  <c r="E394" i="29"/>
  <c r="E390" i="29"/>
  <c r="E389" i="29"/>
  <c r="E383" i="29"/>
  <c r="E384" i="29"/>
  <c r="E382" i="29"/>
  <c r="E381" i="29"/>
  <c r="E396" i="29"/>
  <c r="E393" i="29"/>
  <c r="E388" i="29"/>
  <c r="E385" i="29"/>
  <c r="E380" i="29"/>
  <c r="E399" i="29" l="1"/>
  <c r="E400" i="29"/>
  <c r="E401" i="29"/>
  <c r="X48" i="34"/>
  <c r="AF48" i="34" s="1"/>
  <c r="X52" i="34"/>
  <c r="AF52" i="34" s="1"/>
  <c r="X60" i="34"/>
  <c r="AF60" i="34" s="1"/>
  <c r="X51" i="34"/>
  <c r="AF51" i="34" s="1"/>
  <c r="X45" i="34"/>
  <c r="AF45" i="34" s="1"/>
  <c r="X53" i="34"/>
  <c r="AF53" i="34" s="1"/>
  <c r="X61" i="34"/>
  <c r="AF61" i="34" s="1"/>
  <c r="X56" i="34"/>
  <c r="AF56" i="34" s="1"/>
  <c r="X57" i="34"/>
  <c r="AF57" i="34" s="1"/>
  <c r="X44" i="34"/>
  <c r="AF44" i="34" s="1"/>
  <c r="X47" i="34"/>
  <c r="AF47" i="34" s="1"/>
  <c r="X43" i="34"/>
  <c r="AF43" i="34" s="1"/>
  <c r="X59" i="34"/>
  <c r="AF59" i="34" s="1"/>
  <c r="X46" i="34"/>
  <c r="AF46" i="34" s="1"/>
  <c r="X58" i="34"/>
  <c r="AF58" i="34" s="1"/>
  <c r="E1" i="29"/>
  <c r="B5" i="34"/>
  <c r="X62" i="34" l="1"/>
  <c r="AF62" i="34" s="1"/>
  <c r="X63" i="34"/>
  <c r="AF63" i="34" s="1"/>
  <c r="X64" i="34"/>
  <c r="AF64" i="34" s="1"/>
  <c r="X40" i="34"/>
  <c r="AF40" i="34" s="1"/>
  <c r="X37" i="34"/>
  <c r="AF37" i="34" s="1"/>
  <c r="E376" i="29"/>
  <c r="E378" i="29"/>
  <c r="E379" i="29"/>
  <c r="E377" i="29" l="1"/>
  <c r="X42" i="34"/>
  <c r="AF42" i="34" s="1"/>
  <c r="X41" i="34"/>
  <c r="AF41" i="34" s="1"/>
  <c r="C304" i="30"/>
  <c r="C299" i="30"/>
  <c r="C288" i="30"/>
  <c r="E387" i="29" l="1"/>
  <c r="E402" i="29"/>
  <c r="E391" i="29" l="1"/>
  <c r="AF65" i="34"/>
  <c r="AF50" i="34"/>
  <c r="E392" i="29"/>
  <c r="X54" i="34" l="1"/>
  <c r="AF54" i="34" s="1"/>
  <c r="X55" i="34"/>
  <c r="AF55" i="34" s="1"/>
  <c r="C17" i="34" l="1"/>
  <c r="AH37" i="34"/>
  <c r="C18" i="34" s="1"/>
  <c r="E311" i="29"/>
  <c r="E132" i="29" l="1"/>
  <c r="E364" i="29" l="1"/>
  <c r="E357" i="29"/>
  <c r="E354" i="29"/>
  <c r="E287" i="29"/>
  <c r="E220" i="29"/>
  <c r="E52" i="29"/>
  <c r="E368" i="29"/>
  <c r="E361" i="29"/>
  <c r="E309" i="29"/>
  <c r="E249" i="29"/>
  <c r="E366" i="29"/>
  <c r="E359" i="29"/>
  <c r="E352" i="29"/>
  <c r="E310" i="29"/>
  <c r="E362" i="29"/>
  <c r="E356" i="29"/>
</calcChain>
</file>

<file path=xl/comments1.xml><?xml version="1.0" encoding="utf-8"?>
<comments xmlns="http://schemas.openxmlformats.org/spreadsheetml/2006/main">
  <authors>
    <author>Odebunmi, Rolake</author>
    <author>Silver, Lydia</author>
  </authors>
  <commentList>
    <comment ref="G1" authorId="0" shapeId="0">
      <text>
        <r>
          <rPr>
            <b/>
            <sz val="9"/>
            <color indexed="81"/>
            <rFont val="Tahoma"/>
            <family val="2"/>
          </rPr>
          <t>Odebunmi, Rolake:</t>
        </r>
        <r>
          <rPr>
            <sz val="9"/>
            <color indexed="81"/>
            <rFont val="Tahoma"/>
            <family val="2"/>
          </rPr>
          <t xml:space="preserve">
2019</t>
        </r>
      </text>
    </comment>
    <comment ref="H1" authorId="0" shapeId="0">
      <text>
        <r>
          <rPr>
            <b/>
            <sz val="9"/>
            <color indexed="81"/>
            <rFont val="Tahoma"/>
            <family val="2"/>
          </rPr>
          <t>Odebunmi, Rolake:</t>
        </r>
        <r>
          <rPr>
            <sz val="9"/>
            <color indexed="81"/>
            <rFont val="Tahoma"/>
            <family val="2"/>
          </rPr>
          <t xml:space="preserve">
2018</t>
        </r>
      </text>
    </comment>
    <comment ref="I1" authorId="0" shapeId="0">
      <text>
        <r>
          <rPr>
            <b/>
            <sz val="9"/>
            <color indexed="81"/>
            <rFont val="Tahoma"/>
            <family val="2"/>
          </rPr>
          <t>Odebunmi, Rolake:</t>
        </r>
        <r>
          <rPr>
            <sz val="9"/>
            <color indexed="81"/>
            <rFont val="Tahoma"/>
            <family val="2"/>
          </rPr>
          <t xml:space="preserve">
2017</t>
        </r>
      </text>
    </comment>
    <comment ref="J1" authorId="1" shapeId="0">
      <text>
        <r>
          <rPr>
            <b/>
            <sz val="9"/>
            <color indexed="81"/>
            <rFont val="Tahoma"/>
            <family val="2"/>
          </rPr>
          <t>Silver, Lydia:</t>
        </r>
        <r>
          <rPr>
            <sz val="9"/>
            <color indexed="81"/>
            <rFont val="Tahoma"/>
            <family val="2"/>
          </rPr>
          <t xml:space="preserve">
2016</t>
        </r>
      </text>
    </comment>
  </commentList>
</comments>
</file>

<file path=xl/sharedStrings.xml><?xml version="1.0" encoding="utf-8"?>
<sst xmlns="http://schemas.openxmlformats.org/spreadsheetml/2006/main" count="2251" uniqueCount="1417">
  <si>
    <t>Email</t>
  </si>
  <si>
    <t>Shortname</t>
  </si>
  <si>
    <t>Longname</t>
  </si>
  <si>
    <t>Column No.</t>
  </si>
  <si>
    <t>Contact Name</t>
  </si>
  <si>
    <t>Title/Dept</t>
  </si>
  <si>
    <t>Telephone no</t>
  </si>
  <si>
    <t>FLAS</t>
  </si>
  <si>
    <t>Class</t>
  </si>
  <si>
    <t>Class2</t>
  </si>
  <si>
    <t>ExcludeData</t>
  </si>
  <si>
    <t>Qsent</t>
  </si>
  <si>
    <t>Date first updated</t>
  </si>
  <si>
    <t>Date last Updated</t>
  </si>
  <si>
    <t>Draft Report</t>
  </si>
  <si>
    <t>Final</t>
  </si>
  <si>
    <t>Final 2</t>
  </si>
  <si>
    <t>Review Meeting</t>
  </si>
  <si>
    <t>RevMtg Delegate</t>
  </si>
  <si>
    <t>RevMtg Email</t>
  </si>
  <si>
    <t>Rev Mtg Telephone</t>
  </si>
  <si>
    <t>Amendments line</t>
  </si>
  <si>
    <t>Blank1</t>
  </si>
  <si>
    <t>Blank2</t>
  </si>
  <si>
    <t>Blank3</t>
  </si>
  <si>
    <t>Blank4</t>
  </si>
  <si>
    <t>Blank5</t>
  </si>
  <si>
    <t>No Macros</t>
  </si>
  <si>
    <t>Chaser</t>
  </si>
  <si>
    <t>Comp1</t>
  </si>
  <si>
    <t>Comp2</t>
  </si>
  <si>
    <t>Comp3</t>
  </si>
  <si>
    <t>Comp4</t>
  </si>
  <si>
    <t>Comp5</t>
  </si>
  <si>
    <t>Comp6</t>
  </si>
  <si>
    <t>Comp7</t>
  </si>
  <si>
    <t>Comp8</t>
  </si>
  <si>
    <t>Comp9</t>
  </si>
  <si>
    <t>Comp10</t>
  </si>
  <si>
    <t>Comp11</t>
  </si>
  <si>
    <t>Comp12</t>
  </si>
  <si>
    <t>Comp13</t>
  </si>
  <si>
    <t>Comp14</t>
  </si>
  <si>
    <t>Comp15</t>
  </si>
  <si>
    <t>Comp16</t>
  </si>
  <si>
    <t>Comp17</t>
  </si>
  <si>
    <t>Comp18</t>
  </si>
  <si>
    <t>Comments1</t>
  </si>
  <si>
    <t>Comments2</t>
  </si>
  <si>
    <t>Comments3</t>
  </si>
  <si>
    <t>Comments4</t>
  </si>
  <si>
    <t>Please give details of your response plan:</t>
  </si>
  <si>
    <t>What have you found has hindered your efforts to promote an anti-fraud culture?</t>
  </si>
  <si>
    <t>Please give a brief overview of your sanctions policy:</t>
  </si>
  <si>
    <t>Year</t>
  </si>
  <si>
    <t>FTE</t>
  </si>
  <si>
    <t>Yes</t>
  </si>
  <si>
    <t>No</t>
  </si>
  <si>
    <t>£'k</t>
  </si>
  <si>
    <t>Name of Organisation:</t>
  </si>
  <si>
    <t>1. Organisational Background</t>
  </si>
  <si>
    <t>Number of staff (Full Time Equivalents) directly employed by your organisation</t>
  </si>
  <si>
    <t>(a)</t>
  </si>
  <si>
    <t>(b)</t>
  </si>
  <si>
    <t>(c)</t>
  </si>
  <si>
    <t>Comments</t>
  </si>
  <si>
    <t>..</t>
  </si>
  <si>
    <t>CONTACT DETAILS</t>
  </si>
  <si>
    <t>Named Contact:</t>
  </si>
  <si>
    <t>Title/Department:</t>
  </si>
  <si>
    <t>Telephone Number:</t>
  </si>
  <si>
    <t>Email Address:</t>
  </si>
  <si>
    <t>This sheet</t>
  </si>
  <si>
    <t>Please click on the tabs at the bottom of the window to navigate between the sheets</t>
  </si>
  <si>
    <t>TIMETABLE</t>
  </si>
  <si>
    <t>•   Questionnaire Deadline:</t>
  </si>
  <si>
    <t/>
  </si>
  <si>
    <t>Guidance</t>
  </si>
  <si>
    <t>Qdate</t>
  </si>
  <si>
    <t>Club</t>
  </si>
  <si>
    <t xml:space="preserve">Contact Name    </t>
  </si>
  <si>
    <t xml:space="preserve">Title    </t>
  </si>
  <si>
    <t xml:space="preserve">Telephone no    </t>
  </si>
  <si>
    <t>- Welcome</t>
  </si>
  <si>
    <t>- Submit</t>
  </si>
  <si>
    <t>Other</t>
  </si>
  <si>
    <t>INDEX</t>
  </si>
  <si>
    <t>(d)</t>
  </si>
  <si>
    <t>---Select ---</t>
  </si>
  <si>
    <t>Don't Know</t>
  </si>
  <si>
    <t>X</t>
  </si>
  <si>
    <t>Housing Tenancy Sub-letting</t>
  </si>
  <si>
    <t>Housing Tenancy Other</t>
  </si>
  <si>
    <t>Housing "Right to Buy"</t>
  </si>
  <si>
    <t>Council Tax CTR</t>
  </si>
  <si>
    <t>Council Tax SPD</t>
  </si>
  <si>
    <t>Council Tax Other</t>
  </si>
  <si>
    <t>Procurement</t>
  </si>
  <si>
    <t>Economic and Voluntary Sector Support</t>
  </si>
  <si>
    <t>Social Care</t>
  </si>
  <si>
    <t>Welfare Assistance</t>
  </si>
  <si>
    <t>Debt</t>
  </si>
  <si>
    <t>Pensions</t>
  </si>
  <si>
    <t>Investments</t>
  </si>
  <si>
    <t>Payroll</t>
  </si>
  <si>
    <t>Expenses</t>
  </si>
  <si>
    <t>Recruitment</t>
  </si>
  <si>
    <t>Manipulation of Data</t>
  </si>
  <si>
    <t>Many thanks for taking the time to complete the CIPFA Fraud and Corruption Tracker (CFaCT). If you have any comments on the survey, please tell us.</t>
  </si>
  <si>
    <t>What qualifications do your counter fraud staff hold?</t>
  </si>
  <si>
    <t>•</t>
  </si>
  <si>
    <t>Select</t>
  </si>
  <si>
    <t>Your organisation only employs staff to undertake investigations that are suitably qualified, trained and adhere to a professional code.</t>
  </si>
  <si>
    <t>(h) Staff</t>
  </si>
  <si>
    <t>Your organisation has secured appropriate training for fraud practitioners in line with agreed professional standards for all types of investigation.</t>
  </si>
  <si>
    <t>(g) Training</t>
  </si>
  <si>
    <t>Your organisation has adopted a parallel sanctions policy for the purpose of taking disciplinary, civil and criminal action against fraudsters and consider the use of fraud recovery for all instances of fraud.</t>
  </si>
  <si>
    <t>(f) Sanctions</t>
  </si>
  <si>
    <t>What have you found successful in promoting an anti-fraud culture?</t>
  </si>
  <si>
    <t>Your organisation has developed a programme of activity to embed a strong anti-fraud culture across departments and delivery agents.</t>
  </si>
  <si>
    <t>(e) Counter Fraud Activity</t>
  </si>
  <si>
    <t>(d) Counter Fraud Plan</t>
  </si>
  <si>
    <t>Please describe what committees you report to:</t>
  </si>
  <si>
    <t>Please describe what software and protocols you use to record suspected and confirmed fraud cases:</t>
  </si>
  <si>
    <t>(c) Fraud Recording and Reporting</t>
  </si>
  <si>
    <t>Please give examples of use of shared information/intelligence on known fraud and fraudsters:</t>
  </si>
  <si>
    <t>Your organisation continually reviews system weaknesses and assesses the effectiveness of controls in light of the evolving fraud threats across local government, making best use of shared information and intelligence on known fraud and fraudsters.</t>
  </si>
  <si>
    <t>(b) Continual Review</t>
  </si>
  <si>
    <t>If possible, please give examples of fraud prevention controls that have been built into policies:</t>
  </si>
  <si>
    <t>Your organisation reviews new policies and initiatives where appropriate (or changes existing policies and initiatives) to evaluate the risk of fraud and build in strong fraud prevention controls.</t>
  </si>
  <si>
    <t>(a) New Policies and Initiatives</t>
  </si>
  <si>
    <t>6. Fighting Fraud and Corruption Locally</t>
  </si>
  <si>
    <r>
      <t>3</t>
    </r>
    <r>
      <rPr>
        <vertAlign val="superscript"/>
        <sz val="9"/>
        <rFont val="Verdana"/>
        <family val="2"/>
      </rPr>
      <t>rd</t>
    </r>
    <r>
      <rPr>
        <sz val="9"/>
        <rFont val="Verdana"/>
        <family val="2"/>
      </rPr>
      <t xml:space="preserve"> issue</t>
    </r>
  </si>
  <si>
    <r>
      <t>2</t>
    </r>
    <r>
      <rPr>
        <vertAlign val="superscript"/>
        <sz val="9"/>
        <rFont val="Verdana"/>
        <family val="2"/>
      </rPr>
      <t>nd</t>
    </r>
    <r>
      <rPr>
        <sz val="9"/>
        <rFont val="Verdana"/>
        <family val="2"/>
      </rPr>
      <t xml:space="preserve"> issue</t>
    </r>
  </si>
  <si>
    <r>
      <t>1</t>
    </r>
    <r>
      <rPr>
        <vertAlign val="superscript"/>
        <sz val="9"/>
        <rFont val="Verdana"/>
        <family val="2"/>
      </rPr>
      <t>st</t>
    </r>
    <r>
      <rPr>
        <sz val="9"/>
        <rFont val="Verdana"/>
        <family val="2"/>
      </rPr>
      <t xml:space="preserve"> issue</t>
    </r>
  </si>
  <si>
    <t>In your professional judgement, what are the three most significant issues that need to be addressed to effectively tackle the risk of fraud and corruption at your organisation? Please choose the three most important from the list below:</t>
  </si>
  <si>
    <t>(d) Enhancing Counter Fraud Development</t>
  </si>
  <si>
    <t>When did you last undertake an annual assessment of fraud risk?</t>
  </si>
  <si>
    <t>(c) Plans</t>
  </si>
  <si>
    <t>(b) Proceeds of Crime Act (POCA)</t>
  </si>
  <si>
    <t xml:space="preserve">Planned </t>
  </si>
  <si>
    <t>Which best describes your counter fraud and corruption resource?</t>
  </si>
  <si>
    <t>(a) Structure</t>
  </si>
  <si>
    <t>5. Counter Fraud and Corruption Function Activity</t>
  </si>
  <si>
    <t>Does this helpline conform to the BS PAS 1998:2008 "Whistleblowing Arrangements Code of Practice"?</t>
  </si>
  <si>
    <t>Does your organisation ensure that staff and the public have access to a fraud and corruption whistleblowing helpline?</t>
  </si>
  <si>
    <t>How many whistleblowing cases did you centrally log in line with BS PAS 1998:2008 "Whistleblowing Arrangements Code of Practice"?</t>
  </si>
  <si>
    <t>Do those responsible for governance annually review your whistleblowing arrangements in line with BS PAS 1998:2008 "Whistleblowing Arrangements Code of Practice"?</t>
  </si>
  <si>
    <t>4. Whistleblowing</t>
  </si>
  <si>
    <t>Fraud</t>
  </si>
  <si>
    <t>Corruption</t>
  </si>
  <si>
    <t xml:space="preserve">Housing </t>
  </si>
  <si>
    <t>Total value of cases</t>
  </si>
  <si>
    <t>non-financial)</t>
  </si>
  <si>
    <t>(financial and</t>
  </si>
  <si>
    <t>of Data</t>
  </si>
  <si>
    <t>Manipulation</t>
  </si>
  <si>
    <t>(Blue Badge)</t>
  </si>
  <si>
    <t>Concession</t>
  </si>
  <si>
    <t>Assistance</t>
  </si>
  <si>
    <t>Parking</t>
  </si>
  <si>
    <t>Welfare</t>
  </si>
  <si>
    <t>Support</t>
  </si>
  <si>
    <t>Sector</t>
  </si>
  <si>
    <t>Voluntary</t>
  </si>
  <si>
    <t>Economic &amp;</t>
  </si>
  <si>
    <t>Housing</t>
  </si>
  <si>
    <t>SPD</t>
  </si>
  <si>
    <t>CTR</t>
  </si>
  <si>
    <t>Tax</t>
  </si>
  <si>
    <t>Council</t>
  </si>
  <si>
    <t>If Yes, please provide details below:</t>
  </si>
  <si>
    <t>Do you assist other RSLs in your area in combating tenancy fraud?</t>
  </si>
  <si>
    <t>Buy"</t>
  </si>
  <si>
    <t>Sub-letting</t>
  </si>
  <si>
    <t>"Right to</t>
  </si>
  <si>
    <t>Tenancy</t>
  </si>
  <si>
    <t>2. Fraud Cases</t>
  </si>
  <si>
    <t>Size of organisation</t>
  </si>
  <si>
    <t>CIPFA Fraud and Corruption Tracker (CFaCT)</t>
  </si>
  <si>
    <t>Other (Please overwrite with your issue)</t>
  </si>
  <si>
    <t xml:space="preserve">Improved partnership working </t>
  </si>
  <si>
    <t xml:space="preserve">Increased priority given to tackling fraud </t>
  </si>
  <si>
    <t>Corporate appreciation of the financial benefits of tackling fraud</t>
  </si>
  <si>
    <t xml:space="preserve">Better data sharing </t>
  </si>
  <si>
    <t xml:space="preserve">Effective fraud risk management </t>
  </si>
  <si>
    <t>Capability (having appropriate counter fraud skill sets)</t>
  </si>
  <si>
    <t>In-house &amp; other</t>
  </si>
  <si>
    <t>Other (non DWP)</t>
  </si>
  <si>
    <t>In-house</t>
  </si>
  <si>
    <t>None</t>
  </si>
  <si>
    <t>---Select---</t>
  </si>
  <si>
    <t>Earlier</t>
  </si>
  <si>
    <t xml:space="preserve">Not answered </t>
  </si>
  <si>
    <t>3rd issue</t>
  </si>
  <si>
    <t>2nd issue</t>
  </si>
  <si>
    <t>1st issue</t>
  </si>
  <si>
    <t>(d) Enhancing counter fraud development</t>
  </si>
  <si>
    <t>When did you last undertake an annual assessment of corporate fraud risk?</t>
  </si>
  <si>
    <t xml:space="preserve">In total over the last three financial years, how much money have you actually received through POCA, excluding HB/CTB? </t>
  </si>
  <si>
    <t xml:space="preserve">In total over the last three financial years, how much money have you been awarded by the courts through POCA, excluding HB/CTB? </t>
  </si>
  <si>
    <t>Staff and the public have access to a fraud and corruption whistleblowing helpline</t>
  </si>
  <si>
    <t>No. cases centrally logged</t>
  </si>
  <si>
    <t>Do those responsible for governance annually review your whistleblowing arrangements</t>
  </si>
  <si>
    <t>4.Whitleblowing</t>
  </si>
  <si>
    <t>Other Fraud</t>
  </si>
  <si>
    <t>Value</t>
  </si>
  <si>
    <t>Insurance Claims</t>
  </si>
  <si>
    <t>Business Rates</t>
  </si>
  <si>
    <t>Data Validation CFaCT</t>
  </si>
  <si>
    <t>Data Validation CF</t>
  </si>
  <si>
    <t xml:space="preserve">Fighting Fraud and Corruption Locally is the national counter fraud strategy. These questions have been commissioned by the Fighting Fraud and Corruption Locally Board. The Board and strategy are supported by the CIPFA Counter Fraud Centre. For more information, including how to access the free online resources, visit: </t>
  </si>
  <si>
    <t>FIGHTING FRAUD AND CORRUPTION LOCALLY</t>
  </si>
  <si>
    <t>COUNTER FRAUD AND CORRUPTION FUNCTION ACTIVITY</t>
  </si>
  <si>
    <t>WHISTLEBLOWING</t>
  </si>
  <si>
    <t>This includes the falsifying of statistics to ensure performance targets are met or changing accounts, or returns to agencies/government.</t>
  </si>
  <si>
    <t>Recruitment Fraud</t>
  </si>
  <si>
    <t>Expenses Fraud</t>
  </si>
  <si>
    <t>Investments Fraud</t>
  </si>
  <si>
    <t>This is any fraud relating to pension payments including, but not limited to, failure to declare changes of circumstances, false documentation, or continued payment acceptance after the death of the pensioner.</t>
  </si>
  <si>
    <t>Pensions Fraud</t>
  </si>
  <si>
    <t>Debt Fraud</t>
  </si>
  <si>
    <t>Disabled Parking Concession (Blue Badge) Fraud</t>
  </si>
  <si>
    <t>Welfare Assistance Fraud</t>
  </si>
  <si>
    <t>This is any fraud that includes the false payment of grants or financial support to any person and any type of agency or organisation.</t>
  </si>
  <si>
    <t>Economic and Voluntary Sector Support Fraud</t>
  </si>
  <si>
    <t>Insurance Claims Fraud</t>
  </si>
  <si>
    <t>Procurement Fraud</t>
  </si>
  <si>
    <t>Business Rates Fraud</t>
  </si>
  <si>
    <t>Housing "Right to Buy" Fraud</t>
  </si>
  <si>
    <t>Housing Tenancy Other Fraud</t>
  </si>
  <si>
    <t>Housing Tenancy Sub-Letting Fraud</t>
  </si>
  <si>
    <t xml:space="preserve">(a) </t>
  </si>
  <si>
    <t>CFACT _ 1. Organisational Background</t>
  </si>
  <si>
    <t>No Recourse to Public Funds</t>
  </si>
  <si>
    <t>Adult</t>
  </si>
  <si>
    <t>Children</t>
  </si>
  <si>
    <t>i. General Fraud Cases</t>
  </si>
  <si>
    <t>ii. Local Authorities - Non Housing</t>
  </si>
  <si>
    <t>Of which involving:</t>
  </si>
  <si>
    <t>Total Cases</t>
  </si>
  <si>
    <t>Fraud Cases</t>
  </si>
  <si>
    <t>Personal Budgets</t>
  </si>
  <si>
    <t>Schools Specific Frauds</t>
  </si>
  <si>
    <t>3. Sanctions</t>
  </si>
  <si>
    <r>
      <t xml:space="preserve">Your organisation has developed a response plan aligned with its fraud risk and the </t>
    </r>
    <r>
      <rPr>
        <i/>
        <sz val="9"/>
        <rFont val="Verdana"/>
        <family val="2"/>
      </rPr>
      <t>Fighting Fraud and Corruption Locally: The Local Government Strategy,</t>
    </r>
    <r>
      <rPr>
        <sz val="9"/>
        <rFont val="Verdana"/>
        <family val="2"/>
      </rPr>
      <t xml:space="preserve"> accompanying guidance documents and checklist and reports on this to senior management and relevant committees.</t>
    </r>
  </si>
  <si>
    <t>No. of properties in housing stock (managed directly and/or by ALMOs)</t>
  </si>
  <si>
    <t xml:space="preserve">No. of cases involving bribery </t>
  </si>
  <si>
    <t>(e)  Manipulation of Data and Other Fraud</t>
  </si>
  <si>
    <t>1st</t>
  </si>
  <si>
    <t>2nd</t>
  </si>
  <si>
    <t>3rd</t>
  </si>
  <si>
    <t>Please give brief details of "Other Fraud" below:</t>
  </si>
  <si>
    <t>Did this include an assessment of bribery and corruption risk?</t>
  </si>
  <si>
    <t>Finance/Procurement</t>
  </si>
  <si>
    <t>Legislative and Regulatory Functions</t>
  </si>
  <si>
    <t>HR</t>
  </si>
  <si>
    <t>Please specify</t>
  </si>
  <si>
    <t>1.</t>
  </si>
  <si>
    <t>2.</t>
  </si>
  <si>
    <t>3.</t>
  </si>
  <si>
    <t>- Internally</t>
  </si>
  <si>
    <t>4.</t>
  </si>
  <si>
    <t>-  Externally</t>
  </si>
  <si>
    <t>If yes, please indicate who you share/exchange data with:</t>
  </si>
  <si>
    <t>- bribery</t>
  </si>
  <si>
    <t>(a) Welfare Assistance, Disable Parking Concession and No Recourse to Public Funds Frauds</t>
  </si>
  <si>
    <t>(c) Payroll, Recruitment and Pensions Frauds</t>
  </si>
  <si>
    <t>(b) Economic and Voluntary Sector Support, Debt and Expenses Frauds</t>
  </si>
  <si>
    <t>(c) Children Social Care Frauds</t>
  </si>
  <si>
    <t>(d) Council Tax Frauds</t>
  </si>
  <si>
    <t>iii. Housing Fraud Cases (excluding Housing Benefit Fraud)</t>
  </si>
  <si>
    <t>Area</t>
  </si>
  <si>
    <t>Type of Fraud</t>
  </si>
  <si>
    <t xml:space="preserve">Procurement </t>
  </si>
  <si>
    <t>Economic &amp; Voluntary Sector Support</t>
  </si>
  <si>
    <t>Disabled Parking Concession</t>
  </si>
  <si>
    <t>Adult Social Care</t>
  </si>
  <si>
    <t>Children Social Care</t>
  </si>
  <si>
    <t>Other (Please overwrite)</t>
  </si>
  <si>
    <t>(f)  Joint Working</t>
  </si>
  <si>
    <t>No Recourse to Public Funds Fraud</t>
  </si>
  <si>
    <t>SANCTIONS</t>
  </si>
  <si>
    <t>a)</t>
  </si>
  <si>
    <t>Structure</t>
  </si>
  <si>
    <t>c)</t>
  </si>
  <si>
    <t>Plans</t>
  </si>
  <si>
    <t>b)</t>
  </si>
  <si>
    <t>Proceeds of Crime Act (POCA)</t>
  </si>
  <si>
    <t>Joint Working</t>
  </si>
  <si>
    <t>i.</t>
  </si>
  <si>
    <t>General Fraud Cases</t>
  </si>
  <si>
    <t>Economic and Voluntary Sector Support, Debt and Expenses Frauds</t>
  </si>
  <si>
    <t xml:space="preserve">(b) </t>
  </si>
  <si>
    <t>Payroll Fraud</t>
  </si>
  <si>
    <t>(b) Adult Social Care Frauds</t>
  </si>
  <si>
    <t>Council Tax Frauds</t>
  </si>
  <si>
    <t>Adult Social Care Frauds</t>
  </si>
  <si>
    <t>Children Social Care Frauds</t>
  </si>
  <si>
    <t xml:space="preserve"> Payroll, Recruitment and Pensions Frauds</t>
  </si>
  <si>
    <t>(e)</t>
  </si>
  <si>
    <t>(a) Procurement, Insurance Claims and Investments Frauds</t>
  </si>
  <si>
    <t>CFaCT</t>
  </si>
  <si>
    <t>- With Value</t>
  </si>
  <si>
    <t>- Nil Value</t>
  </si>
  <si>
    <t>Sanctions</t>
  </si>
  <si>
    <t>Value
(£'k)</t>
  </si>
  <si>
    <t>No. of cases of insider fraud</t>
  </si>
  <si>
    <t>No. of cases involving Serious and Organised crime</t>
  </si>
  <si>
    <t>- Serious and Org. Crime</t>
  </si>
  <si>
    <t>- Serious and Organised Crime</t>
  </si>
  <si>
    <t>- insider fraud</t>
  </si>
  <si>
    <t>Number of other sanctions (e.g. fines or penalties)</t>
  </si>
  <si>
    <t>Do you have Qualified Financial Investigators available to your organisation?</t>
  </si>
  <si>
    <t>Did you consider the risk of Serious and Organised Crime in the following areas?</t>
  </si>
  <si>
    <t>When did you last have your counter fraud and corruption plan approved by your organisation?</t>
  </si>
  <si>
    <t>Does your counter fraud and corruption plan include Serious and Organised crime risks?</t>
  </si>
  <si>
    <t>Are Serious and Organised Crime risks identified in your organisation's Risk Register (either departmental or corporate)?</t>
  </si>
  <si>
    <t>Better powers to require data</t>
  </si>
  <si>
    <t>Home Office</t>
  </si>
  <si>
    <t>Police</t>
  </si>
  <si>
    <t>Other similar organisations (peers)</t>
  </si>
  <si>
    <t>ii. Who do you exchange good practice and knowledge with?</t>
  </si>
  <si>
    <t>Persons of interest</t>
  </si>
  <si>
    <t>Areas of interest</t>
  </si>
  <si>
    <t>Emerging Frauds</t>
  </si>
  <si>
    <t>- What sort of data do you share?</t>
  </si>
  <si>
    <t>- Of those, which are in respect of Serious and Organised Crime?</t>
  </si>
  <si>
    <t>Your organisation keeps records of all suspected and confirmed fraud cases and reports at least annually at an Audit Committee level, or equivalent, on all matters relating to fraud, including an assessment of the effectiveness of the authority’s fraud response.</t>
  </si>
  <si>
    <t>What training do you provide or offer to Counter Fraud Staff?</t>
  </si>
  <si>
    <t>What do you perceive as the three highest fraud risk areas for your organisation?</t>
  </si>
  <si>
    <t>This workbook contains four sheets:</t>
  </si>
  <si>
    <t>- Guidance</t>
  </si>
  <si>
    <t>This sheet provides guidance for the questionnaire</t>
  </si>
  <si>
    <t>- Questionnaire</t>
  </si>
  <si>
    <t>The main questionnaire</t>
  </si>
  <si>
    <t>Validation &amp; Submission</t>
  </si>
  <si>
    <t>VALIDATION STATUS</t>
  </si>
  <si>
    <t>Self Validation</t>
  </si>
  <si>
    <t>Current Validation Status:</t>
  </si>
  <si>
    <t>There are currently no problems identified in your data.</t>
  </si>
  <si>
    <t>It appears that some important fields have not yet been completed.</t>
  </si>
  <si>
    <t>SUBMISSION &amp; CONTACT DETAILS</t>
  </si>
  <si>
    <t xml:space="preserve">To submit the questionnaire please attach this file to an email addressed to
</t>
  </si>
  <si>
    <t xml:space="preserve">This automated address processes files only: please address any other queries to the </t>
  </si>
  <si>
    <t>named Counter Fraud Centre contacts given.</t>
  </si>
  <si>
    <t>If you have any problems at any stage of the process, please do not hesitate to contact us:</t>
  </si>
  <si>
    <t>VALIDATION CHECKS</t>
  </si>
  <si>
    <t>Feedback for summary:</t>
  </si>
  <si>
    <t>• Has the name of the Authority been selected?</t>
  </si>
  <si>
    <t>- Of which, how many are being or have been investigated</t>
  </si>
  <si>
    <t>Type</t>
  </si>
  <si>
    <t>Three Highest Risk Fraud Areas</t>
  </si>
  <si>
    <t>2.Fraud Cases</t>
  </si>
  <si>
    <t>i. General Fraud cases</t>
  </si>
  <si>
    <t>Total no. of cases detected - Nil Value</t>
  </si>
  <si>
    <t>Total no. of cases detected - with value</t>
  </si>
  <si>
    <t>Disable Parking Concession</t>
  </si>
  <si>
    <t>No Recourse to Public Funds Frauds</t>
  </si>
  <si>
    <t>Personal budgets</t>
  </si>
  <si>
    <t>Housing Right to buy</t>
  </si>
  <si>
    <t>Housing Tenancy subletting</t>
  </si>
  <si>
    <t>Other Types of Fraud</t>
  </si>
  <si>
    <t>Overview Fraud Cases and Sanctions</t>
  </si>
  <si>
    <t>Fraud cases</t>
  </si>
  <si>
    <t>Total</t>
  </si>
  <si>
    <t>Nil Value</t>
  </si>
  <si>
    <t>With Value</t>
  </si>
  <si>
    <t>Number</t>
  </si>
  <si>
    <t>Organisations are advised to look over their figures before submitting. The responsibility for providing consistent data lies with the organisation completing the submission. Identifying problems and fixing them early will reduce the need for unnecessary work at a later point.</t>
  </si>
  <si>
    <t>Did you consider the risk of Serious and Organised Crime in the areas</t>
  </si>
  <si>
    <t>When did you last have your counter fraud and corruption plan approved by your organisation</t>
  </si>
  <si>
    <t>Does your counter fraud and corruption plan include serious and organised crime</t>
  </si>
  <si>
    <t>Are serious and organised crime risks identified in your organisation's risk register (either departmental or corporate)?</t>
  </si>
  <si>
    <t>Do you share/exchange data?</t>
  </si>
  <si>
    <t>Internally</t>
  </si>
  <si>
    <t>Externally</t>
  </si>
  <si>
    <t>What sort of data do you share?</t>
  </si>
  <si>
    <t>What do you exchange good practice and knowledge with?</t>
  </si>
  <si>
    <t>Who do you work jointly with?</t>
  </si>
  <si>
    <t>Of those which are in respect of serious and organised crime?</t>
  </si>
  <si>
    <t>Your organisation has developed a response plan aligned with its fraud risk and the Fighting Fraud and Corruption Locally: The Local Government Strategy, accompanying guidance documents and checklist and reports on this to senior management and relevant committees.</t>
  </si>
  <si>
    <t>=======================================</t>
  </si>
  <si>
    <t>Adur</t>
  </si>
  <si>
    <t>Allerdale</t>
  </si>
  <si>
    <t>Amber Valley</t>
  </si>
  <si>
    <t>Arun</t>
  </si>
  <si>
    <t>Ashfield</t>
  </si>
  <si>
    <t>Ashford</t>
  </si>
  <si>
    <t>Aylesbury Vale DC</t>
  </si>
  <si>
    <t>Babergh</t>
  </si>
  <si>
    <t>Barking &amp; Dagenham</t>
  </si>
  <si>
    <t>Barnet</t>
  </si>
  <si>
    <t>Barnsley</t>
  </si>
  <si>
    <t>Barrow-in-Furness</t>
  </si>
  <si>
    <t>Basildon</t>
  </si>
  <si>
    <t>Basingstoke &amp; Deane</t>
  </si>
  <si>
    <t>Bassetlaw</t>
  </si>
  <si>
    <t>Bath &amp; North East Somerset UA</t>
  </si>
  <si>
    <t>Bedford UA</t>
  </si>
  <si>
    <t>Bexley</t>
  </si>
  <si>
    <t>Birmingham</t>
  </si>
  <si>
    <t>Blaby</t>
  </si>
  <si>
    <t>Blackburn with Darwen UA</t>
  </si>
  <si>
    <t>Blackpool UA</t>
  </si>
  <si>
    <t>Bolsover</t>
  </si>
  <si>
    <t>Bolton</t>
  </si>
  <si>
    <t>Boston BC</t>
  </si>
  <si>
    <t>Bracknell Forest UA</t>
  </si>
  <si>
    <t>Bradford</t>
  </si>
  <si>
    <t>Braintree</t>
  </si>
  <si>
    <t>Breckland</t>
  </si>
  <si>
    <t>Brent</t>
  </si>
  <si>
    <t>Brentwood</t>
  </si>
  <si>
    <t>Brighton &amp; Hove UA</t>
  </si>
  <si>
    <t>Bristol UA</t>
  </si>
  <si>
    <t>Broadland</t>
  </si>
  <si>
    <t>Bromley</t>
  </si>
  <si>
    <t>Bromsgrove</t>
  </si>
  <si>
    <t>Broxbourne</t>
  </si>
  <si>
    <t>Broxtowe</t>
  </si>
  <si>
    <t>Buckinghamshire CC</t>
  </si>
  <si>
    <t>Burnley</t>
  </si>
  <si>
    <t>Bury MBC</t>
  </si>
  <si>
    <t>Calderdale</t>
  </si>
  <si>
    <t>Cambridge</t>
  </si>
  <si>
    <t>Cambridgeshire CC</t>
  </si>
  <si>
    <t>Camden</t>
  </si>
  <si>
    <t>Cannock Chase</t>
  </si>
  <si>
    <t>Canterbury</t>
  </si>
  <si>
    <t>Carlisle</t>
  </si>
  <si>
    <t>Castle Point</t>
  </si>
  <si>
    <t>Central Bedfordshire UA</t>
  </si>
  <si>
    <t>Charnwood BC</t>
  </si>
  <si>
    <t>Chelmsford</t>
  </si>
  <si>
    <t>Cheltenham</t>
  </si>
  <si>
    <t>Cherwell</t>
  </si>
  <si>
    <t>Cheshire East UA</t>
  </si>
  <si>
    <t>Cheshire West and Chester UA</t>
  </si>
  <si>
    <t>Chesterfield</t>
  </si>
  <si>
    <t>Chichester</t>
  </si>
  <si>
    <t>Chiltern</t>
  </si>
  <si>
    <t>Chorley</t>
  </si>
  <si>
    <t>City of London</t>
  </si>
  <si>
    <t>Colchester</t>
  </si>
  <si>
    <t>Copeland</t>
  </si>
  <si>
    <t>Corby</t>
  </si>
  <si>
    <t>Cornwall UA</t>
  </si>
  <si>
    <t>Cotswold</t>
  </si>
  <si>
    <t>Coventry</t>
  </si>
  <si>
    <t>Craven</t>
  </si>
  <si>
    <t>Crawley</t>
  </si>
  <si>
    <t>Croydon</t>
  </si>
  <si>
    <t>Cumbria CC</t>
  </si>
  <si>
    <t>Dacorum</t>
  </si>
  <si>
    <t>Darlington UA</t>
  </si>
  <si>
    <t>Dartford</t>
  </si>
  <si>
    <t>Daventry DC</t>
  </si>
  <si>
    <t>Derby City UA</t>
  </si>
  <si>
    <t>Derbyshire CC</t>
  </si>
  <si>
    <t>Derbyshire Dales</t>
  </si>
  <si>
    <t>Devon CC</t>
  </si>
  <si>
    <t>Doncaster</t>
  </si>
  <si>
    <t>Dover</t>
  </si>
  <si>
    <t>Dudley</t>
  </si>
  <si>
    <t>Durham UA</t>
  </si>
  <si>
    <t>Ealing</t>
  </si>
  <si>
    <t>East Cambridgeshire</t>
  </si>
  <si>
    <t>East Devon</t>
  </si>
  <si>
    <t>East Hampshire</t>
  </si>
  <si>
    <t>East Hertfordshire</t>
  </si>
  <si>
    <t>East Lindsey</t>
  </si>
  <si>
    <t>East Northamptonshire</t>
  </si>
  <si>
    <t>East Riding of Yorkshire UA</t>
  </si>
  <si>
    <t>East Staffordshire</t>
  </si>
  <si>
    <t>East Sussex CC</t>
  </si>
  <si>
    <t>Eastbourne</t>
  </si>
  <si>
    <t>Eastleigh</t>
  </si>
  <si>
    <t>Eden</t>
  </si>
  <si>
    <t>Elmbridge</t>
  </si>
  <si>
    <t>Enfield</t>
  </si>
  <si>
    <t>Epping Forest</t>
  </si>
  <si>
    <t>Epsom &amp; Ewell</t>
  </si>
  <si>
    <t>Erewash</t>
  </si>
  <si>
    <t>Essex CC</t>
  </si>
  <si>
    <t>Exeter</t>
  </si>
  <si>
    <t>Fareham</t>
  </si>
  <si>
    <t>Fenland</t>
  </si>
  <si>
    <t>Forest of Dean</t>
  </si>
  <si>
    <t>Fylde</t>
  </si>
  <si>
    <t>Gateshead</t>
  </si>
  <si>
    <t>Gedling</t>
  </si>
  <si>
    <t>Gloucester</t>
  </si>
  <si>
    <t>Gloucestershire CC</t>
  </si>
  <si>
    <t>Gosport</t>
  </si>
  <si>
    <t>Gravesham</t>
  </si>
  <si>
    <t>Great Yarmouth</t>
  </si>
  <si>
    <t>Greenwich</t>
  </si>
  <si>
    <t>Guildford</t>
  </si>
  <si>
    <t>Hackney</t>
  </si>
  <si>
    <t>Halton UA</t>
  </si>
  <si>
    <t>Hambleton</t>
  </si>
  <si>
    <t>Hammersmith &amp; Fulham</t>
  </si>
  <si>
    <t>Hampshire CC</t>
  </si>
  <si>
    <t>Harborough</t>
  </si>
  <si>
    <t>Haringey</t>
  </si>
  <si>
    <t>Harlow</t>
  </si>
  <si>
    <t>Harrogate</t>
  </si>
  <si>
    <t>Harrow</t>
  </si>
  <si>
    <t>Hart DC</t>
  </si>
  <si>
    <t>Hartlepool UA</t>
  </si>
  <si>
    <t>Hastings</t>
  </si>
  <si>
    <t>Havant</t>
  </si>
  <si>
    <t>Havering</t>
  </si>
  <si>
    <t>Herefordshire UA</t>
  </si>
  <si>
    <t>Hertfordshire CC</t>
  </si>
  <si>
    <t>Hertsmere</t>
  </si>
  <si>
    <t>High Peak</t>
  </si>
  <si>
    <t>Hillingdon</t>
  </si>
  <si>
    <t>Hinckley &amp; Bosworth</t>
  </si>
  <si>
    <t>Horsham</t>
  </si>
  <si>
    <t>Hounslow</t>
  </si>
  <si>
    <t>Huntingdonshire</t>
  </si>
  <si>
    <t>Hyndburn BC</t>
  </si>
  <si>
    <t>Ipswich</t>
  </si>
  <si>
    <t>Isle of Wight UA</t>
  </si>
  <si>
    <t>Isles of Scilly</t>
  </si>
  <si>
    <t>Islington</t>
  </si>
  <si>
    <t>Kensington &amp; Chelsea</t>
  </si>
  <si>
    <t>Kent CC</t>
  </si>
  <si>
    <t>Kettering</t>
  </si>
  <si>
    <t>King's Lynn &amp; West Norfolk</t>
  </si>
  <si>
    <t>Kingston Upon Thames</t>
  </si>
  <si>
    <t>Kingston-upon-Hull UA</t>
  </si>
  <si>
    <t>Kirklees</t>
  </si>
  <si>
    <t>Knowsley</t>
  </si>
  <si>
    <t>Lambeth</t>
  </si>
  <si>
    <t>Lancashire CC</t>
  </si>
  <si>
    <t>Lancaster</t>
  </si>
  <si>
    <t>Leeds</t>
  </si>
  <si>
    <t>Leicester City UA</t>
  </si>
  <si>
    <t>Leicestershire CC</t>
  </si>
  <si>
    <t>Lewes</t>
  </si>
  <si>
    <t>Lewisham</t>
  </si>
  <si>
    <t>Lichfield</t>
  </si>
  <si>
    <t>Lincoln City</t>
  </si>
  <si>
    <t>Lincolnshire CC</t>
  </si>
  <si>
    <t>Liverpool</t>
  </si>
  <si>
    <t>Luton UA</t>
  </si>
  <si>
    <t>Maidstone</t>
  </si>
  <si>
    <t>Maldon DC</t>
  </si>
  <si>
    <t>Malvern Hills</t>
  </si>
  <si>
    <t>Manchester</t>
  </si>
  <si>
    <t>Mansfield</t>
  </si>
  <si>
    <t>Medway Towns UA</t>
  </si>
  <si>
    <t>Melton</t>
  </si>
  <si>
    <t>Mendip</t>
  </si>
  <si>
    <t>Merton</t>
  </si>
  <si>
    <t>Mid Devon</t>
  </si>
  <si>
    <t>Mid Suffolk</t>
  </si>
  <si>
    <t>Mid Sussex</t>
  </si>
  <si>
    <t>Middlesbrough UA</t>
  </si>
  <si>
    <t>Milton Keynes UA</t>
  </si>
  <si>
    <t>Mole Valley</t>
  </si>
  <si>
    <t>New Forest</t>
  </si>
  <si>
    <t>Newark &amp; Sherwood</t>
  </si>
  <si>
    <t>Newcastle upon Tyne</t>
  </si>
  <si>
    <t>Newcastle-under-Lyme</t>
  </si>
  <si>
    <t>Newham</t>
  </si>
  <si>
    <t>Norfolk CC</t>
  </si>
  <si>
    <t>North Devon</t>
  </si>
  <si>
    <t>North East Derbyshire</t>
  </si>
  <si>
    <t>North East Lincolnshire UA</t>
  </si>
  <si>
    <t>North Hertfordshire</t>
  </si>
  <si>
    <t>North Kesteven</t>
  </si>
  <si>
    <t>North Lincolnshire UA</t>
  </si>
  <si>
    <t>North Norfolk</t>
  </si>
  <si>
    <t>North Somerset UA</t>
  </si>
  <si>
    <t>North Tyneside</t>
  </si>
  <si>
    <t>North Warwickshire</t>
  </si>
  <si>
    <t>North West Leicestershire</t>
  </si>
  <si>
    <t>Northampton</t>
  </si>
  <si>
    <t>Northumberland UA</t>
  </si>
  <si>
    <t>Norwich City</t>
  </si>
  <si>
    <t>Nottingham City UA</t>
  </si>
  <si>
    <t>Nuneaton &amp; Bedworth</t>
  </si>
  <si>
    <t>Oadby &amp; Wigston</t>
  </si>
  <si>
    <t>Oldham</t>
  </si>
  <si>
    <t>Oxford</t>
  </si>
  <si>
    <t>Oxfordshire CC</t>
  </si>
  <si>
    <t>Pendle</t>
  </si>
  <si>
    <t>Peterborough UA</t>
  </si>
  <si>
    <t>Plymouth UA</t>
  </si>
  <si>
    <t>Portsmouth UA</t>
  </si>
  <si>
    <t>Preston</t>
  </si>
  <si>
    <t>Reading UA</t>
  </si>
  <si>
    <t>Redbridge</t>
  </si>
  <si>
    <t>Redcar &amp; Cleveland UA</t>
  </si>
  <si>
    <t>Redditch BC</t>
  </si>
  <si>
    <t>Reigate &amp; Banstead</t>
  </si>
  <si>
    <t>Ribble Valley</t>
  </si>
  <si>
    <t>Richmond upon Thames</t>
  </si>
  <si>
    <t>Rochdale</t>
  </si>
  <si>
    <t>Rochford</t>
  </si>
  <si>
    <t>Rossendale</t>
  </si>
  <si>
    <t>Rother</t>
  </si>
  <si>
    <t>Rotherham</t>
  </si>
  <si>
    <t>Rugby</t>
  </si>
  <si>
    <t>Runnymede</t>
  </si>
  <si>
    <t>Rushcliffe</t>
  </si>
  <si>
    <t>Rushmoor</t>
  </si>
  <si>
    <t>Rutland UA</t>
  </si>
  <si>
    <t>Salford</t>
  </si>
  <si>
    <t>Sandwell</t>
  </si>
  <si>
    <t>Scarborough</t>
  </si>
  <si>
    <t>Sedgemoor</t>
  </si>
  <si>
    <t>Sefton</t>
  </si>
  <si>
    <t>Sevenoaks</t>
  </si>
  <si>
    <t>Sheffield</t>
  </si>
  <si>
    <t>Shepway DC</t>
  </si>
  <si>
    <t>Shropshire UA</t>
  </si>
  <si>
    <t>Slough UA</t>
  </si>
  <si>
    <t>Solihull</t>
  </si>
  <si>
    <t>Somerset CC</t>
  </si>
  <si>
    <t>South Buckinghamshire</t>
  </si>
  <si>
    <t>South Cambridgeshire</t>
  </si>
  <si>
    <t>South Derbyshire</t>
  </si>
  <si>
    <t>South Gloucestershire UA</t>
  </si>
  <si>
    <t>South Hams</t>
  </si>
  <si>
    <t>South Holland</t>
  </si>
  <si>
    <t>South Kesteven</t>
  </si>
  <si>
    <t>South Lakeland</t>
  </si>
  <si>
    <t>South Norfolk</t>
  </si>
  <si>
    <t>South Northamptonshire</t>
  </si>
  <si>
    <t>South Oxfordshire</t>
  </si>
  <si>
    <t>South Ribble</t>
  </si>
  <si>
    <t>South Somerset</t>
  </si>
  <si>
    <t>South Staffordshire</t>
  </si>
  <si>
    <t>South Tyneside</t>
  </si>
  <si>
    <t>Southampton UA</t>
  </si>
  <si>
    <t>Southend-on-Sea UA</t>
  </si>
  <si>
    <t>Southwark</t>
  </si>
  <si>
    <t>Spelthorne</t>
  </si>
  <si>
    <t>St Albans</t>
  </si>
  <si>
    <t>St Helens MBC</t>
  </si>
  <si>
    <t>Stafford BC</t>
  </si>
  <si>
    <t>Staffordshire CC</t>
  </si>
  <si>
    <t>Staffordshire Moorlands</t>
  </si>
  <si>
    <t>Stevenage</t>
  </si>
  <si>
    <t>Stockport MBC</t>
  </si>
  <si>
    <t>Stockton-on-Tees UA</t>
  </si>
  <si>
    <t>Stoke-on-Trent UA</t>
  </si>
  <si>
    <t>Stratford-on-Avon</t>
  </si>
  <si>
    <t>Stroud</t>
  </si>
  <si>
    <t>Suffolk CC</t>
  </si>
  <si>
    <t>Sunderland</t>
  </si>
  <si>
    <t>Surrey CC</t>
  </si>
  <si>
    <t>Surrey Heath</t>
  </si>
  <si>
    <t>Sutton</t>
  </si>
  <si>
    <t>Swale</t>
  </si>
  <si>
    <t>Swindon UA</t>
  </si>
  <si>
    <t>Tameside</t>
  </si>
  <si>
    <t>Tamworth</t>
  </si>
  <si>
    <t>Tandridge</t>
  </si>
  <si>
    <t>Telford and the Wrekin UA</t>
  </si>
  <si>
    <t>Tendring DC</t>
  </si>
  <si>
    <t>Test Valley</t>
  </si>
  <si>
    <t>Tewkesbury</t>
  </si>
  <si>
    <t>Thanet</t>
  </si>
  <si>
    <t>Three Rivers</t>
  </si>
  <si>
    <t>Thurrock UA</t>
  </si>
  <si>
    <t>Tonbridge &amp; Malling</t>
  </si>
  <si>
    <t>Torbay UA</t>
  </si>
  <si>
    <t>Torridge</t>
  </si>
  <si>
    <t>Tower Hamlets</t>
  </si>
  <si>
    <t>Trafford</t>
  </si>
  <si>
    <t>Tunbridge Wells</t>
  </si>
  <si>
    <t>Uttlesford</t>
  </si>
  <si>
    <t>Vale of White Horse DC</t>
  </si>
  <si>
    <t>Wakefield</t>
  </si>
  <si>
    <t>Walsall</t>
  </si>
  <si>
    <t>Waltham Forest</t>
  </si>
  <si>
    <t>Wandsworth</t>
  </si>
  <si>
    <t>Warrington UA</t>
  </si>
  <si>
    <t>Warwick</t>
  </si>
  <si>
    <t>Warwickshire CC</t>
  </si>
  <si>
    <t>Watford</t>
  </si>
  <si>
    <t>Waverley</t>
  </si>
  <si>
    <t>Wealden</t>
  </si>
  <si>
    <t>Wellingborough</t>
  </si>
  <si>
    <t>Welwyn Hatfield</t>
  </si>
  <si>
    <t>West Berkshire UA</t>
  </si>
  <si>
    <t>West Devon</t>
  </si>
  <si>
    <t>West Lancashire</t>
  </si>
  <si>
    <t>West Lindsey</t>
  </si>
  <si>
    <t>West Oxfordshire</t>
  </si>
  <si>
    <t>West Sussex CC</t>
  </si>
  <si>
    <t>Westminster</t>
  </si>
  <si>
    <t>Wigan MBC</t>
  </si>
  <si>
    <t>Wiltshire UA</t>
  </si>
  <si>
    <t>Winchester</t>
  </si>
  <si>
    <t>Windsor &amp; Maidenhead UA</t>
  </si>
  <si>
    <t>Wirral</t>
  </si>
  <si>
    <t>Woking BC</t>
  </si>
  <si>
    <t>Wokingham UA</t>
  </si>
  <si>
    <t>Wolverhampton</t>
  </si>
  <si>
    <t>Worcester</t>
  </si>
  <si>
    <t>Worcestershire CC</t>
  </si>
  <si>
    <t>Worthing</t>
  </si>
  <si>
    <t>Wychavon</t>
  </si>
  <si>
    <t>Wycombe</t>
  </si>
  <si>
    <t>Wyre</t>
  </si>
  <si>
    <t>Wyre Forest</t>
  </si>
  <si>
    <t>NORTHERN IRELAND</t>
  </si>
  <si>
    <t>Antrim and Newtownabbey Borough Council</t>
  </si>
  <si>
    <t>Ards and North Down Borough Council</t>
  </si>
  <si>
    <t>Armagh City, Banbridge and Craigavon Borough Council</t>
  </si>
  <si>
    <t>Belfast City Council</t>
  </si>
  <si>
    <t>Causeway Coast and Glens Borough Council</t>
  </si>
  <si>
    <t>Derry City and Strabane District Council</t>
  </si>
  <si>
    <t>Fermanagh and Omagh District Council</t>
  </si>
  <si>
    <t>Lisburn and Castlereagh City Council</t>
  </si>
  <si>
    <t>Mid and East Antrim Borough Council</t>
  </si>
  <si>
    <t>Mid Ulster District Council</t>
  </si>
  <si>
    <t>Newry, Mourne and Down District Council</t>
  </si>
  <si>
    <t>Aberdeen</t>
  </si>
  <si>
    <t>Aberdeenshire</t>
  </si>
  <si>
    <t>Angus</t>
  </si>
  <si>
    <t>Argyll &amp; Bute</t>
  </si>
  <si>
    <t>Clackmannanshire</t>
  </si>
  <si>
    <t>Dumfries &amp; Galloway</t>
  </si>
  <si>
    <t>Dundee</t>
  </si>
  <si>
    <t>East Ayrshire</t>
  </si>
  <si>
    <t>East Dunbartonshire</t>
  </si>
  <si>
    <t>East Lothian</t>
  </si>
  <si>
    <t>East Renfrewshire</t>
  </si>
  <si>
    <t>Edinburgh</t>
  </si>
  <si>
    <t>Eilean Siar</t>
  </si>
  <si>
    <t>Falkirk</t>
  </si>
  <si>
    <t>Fife</t>
  </si>
  <si>
    <t>Glasgow</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</si>
  <si>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</si>
  <si>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</si>
  <si>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</si>
  <si>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</si>
  <si>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</si>
  <si>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</si>
  <si>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</si>
  <si>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</si>
  <si>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</si>
  <si>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</si>
  <si>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</si>
  <si>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</si>
  <si>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</si>
  <si>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</si>
  <si>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</si>
  <si>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</si>
  <si>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WALES</t>
  </si>
  <si>
    <t>Blaenau Gwent</t>
  </si>
  <si>
    <t>Bridgend</t>
  </si>
  <si>
    <t>Caerphilly</t>
  </si>
  <si>
    <t>Cardiff</t>
  </si>
  <si>
    <t>Carmarthenshire</t>
  </si>
  <si>
    <t>Ceredigion</t>
  </si>
  <si>
    <t>Conwy</t>
  </si>
  <si>
    <t>Denbighshire</t>
  </si>
  <si>
    <t>Flintshire</t>
  </si>
  <si>
    <t>Gwynedd</t>
  </si>
  <si>
    <t>Isle of Anglesey</t>
  </si>
  <si>
    <t>Merthyr Tydfil</t>
  </si>
  <si>
    <t>Monmouthshire</t>
  </si>
  <si>
    <t>Neath Port Talbot</t>
  </si>
  <si>
    <t>Newport</t>
  </si>
  <si>
    <t>Pembrokeshire</t>
  </si>
  <si>
    <t>Powys</t>
  </si>
  <si>
    <t>Rhondda Cynon Taff</t>
  </si>
  <si>
    <t>Swansea</t>
  </si>
  <si>
    <t>Torfaen</t>
  </si>
  <si>
    <t>Vale of Glamorgan</t>
  </si>
  <si>
    <t>Wrexham</t>
  </si>
  <si>
    <t>Please Select Your Authority</t>
  </si>
  <si>
    <t>Please include details of false applications for school places, if you record a value for this type of fraud please include details of the calculation in the other information section of the survey. Please record other frauds that have occurred in school in the appropriate sections, e.g. expenses, payroll.</t>
  </si>
  <si>
    <t>The Proceeds of Crime Act 2002 (“POCA”) sets out the legislative scheme for the recovery of criminal assets with criminal confiscation being the most commonly used power. Confiscation occurs after a conviction has taken place. Other means of recovering the proceeds of crime which do not require a conviction are provided for in the Act, namely civil recovery, cash seizure and taxation powers. The aim of the asset recovery schemes in POCA is to deny criminals the use of their assets, recover the proceeds of crime and disrupt and deter criminality. Financial Investigators are defined as those accredited to undertake work in accordance with the POCA.</t>
  </si>
  <si>
    <t>d)</t>
  </si>
  <si>
    <t>Enhancing Counter Fraud Development</t>
  </si>
  <si>
    <t>No. of cases involving bribery and/or corruption</t>
  </si>
  <si>
    <t>• Is the overall number of Fraud Cases greater than the overall number of Sanctions?</t>
  </si>
  <si>
    <t>The table below summarises the number and value of Fraud Cases and the number of Sanctions.</t>
  </si>
  <si>
    <t>Overview of Fraud Cases and Sanctions</t>
  </si>
  <si>
    <t>• Is the number of Fraud Cases involving insider fraud greater than the relative number of Sanctions?</t>
  </si>
  <si>
    <t>• Is the number of Fraud Cases involving Serious and Organised Crime greater than the relative number of Sanctions?</t>
  </si>
  <si>
    <t>• Is the number of Fraud Cases involving bribery and/or corruption greater than the relative number of Sanctions?</t>
  </si>
  <si>
    <t>Please click</t>
  </si>
  <si>
    <t>here</t>
  </si>
  <si>
    <t>There is no universally accepted definition of ‘corruption’. However, for the purposes of this survey please use the Transparency International UK definition “Corruption is the abuse of entrusted power for private gain. It can be classified as grand, petty, and political, depending on the amounts of money lost and the sector where it occurs.”</t>
  </si>
  <si>
    <t>Serious and Organised crime</t>
  </si>
  <si>
    <t xml:space="preserve">Please continue to use the balance of probability, with regard to the value of the loss. For this survey, civil debt recovery does not need to have taken place, but the consideration of recovery is possible. Where the value of the fraud pertains to the prevention of fraud (e.g. right to buy discount, or prevention of payment of a false invoice) please use the estimated value of the fraud if it had been successful. </t>
  </si>
  <si>
    <t>Insider Fraud</t>
  </si>
  <si>
    <t>Please detail any fraud associated with the procurement of goods and services within the organisation’s purchase to pay cycle or post contract procedures, including contract monitoring.</t>
  </si>
  <si>
    <t>Please include details of any investment related fraud.</t>
  </si>
  <si>
    <t>Please record details of any type of expenses related fraud. Include those of board members, elected members, councillors, etc.</t>
  </si>
  <si>
    <t>Please include false CVs, job histories, qualifications, references, immigration status, i.e. right to work in the UK or the use of a false identity to hide criminal convictions or immigration status.</t>
  </si>
  <si>
    <t>This is fraud not otherwise covered in this survey. Please provide details, we may contact you in order to find out more about frauds recorded here.</t>
  </si>
  <si>
    <t>Detail any fraud associated with Local Welfare Assistance, generally false representation. While the government stopped funding this scheme in 2015/16, some Councils have kept in place local schemes to deal with crisis payments.</t>
  </si>
  <si>
    <t>Please include details of all frauds committed against the NRPF scheme, including failing to report changes in circumstances and false representations. As with the rest of the survey please do not include future savings, but do include a value for prevention (if appropriate).</t>
  </si>
  <si>
    <t>Please include details of all Children Social Care frauds including, but not limited to continuing to pay for care after death, payment for care that does not take place, frauds against the direct payment and personal budget schemes (e.g. dishonestly failing to declare assets).</t>
  </si>
  <si>
    <t>Where a tenant lets some, or all, of their home to somebody else contrary to the tenancy agreement. Please only report where the property has been brought back into the organisation's control. Please also tell us what metric you use to measure the value of the saving achieved by preventing and detecting this type of fraud.</t>
  </si>
  <si>
    <t>Please include details of actions that have been taken as a result of investigation action, whether Crown Prosecution Service, Crown Office (Scotland) or those conducted in house. Please also include cautions, fines, penalties, and disciplinary action. Please include details of only those sanctions that have been completed.</t>
  </si>
  <si>
    <t>for the PAS 1998:2008 Whistleblowing Arrangements Code of Practice.</t>
  </si>
  <si>
    <t xml:space="preserve">Please provide details of the significant issues that you feel your organisation faces with regard to tackling fraud and fraud risk. </t>
  </si>
  <si>
    <t>Submission checks</t>
  </si>
  <si>
    <t>Name of authority selected</t>
  </si>
  <si>
    <t>Economic &amp; Voluntary Sector Support Fraud</t>
  </si>
  <si>
    <t>Manipulation of Data Fraud</t>
  </si>
  <si>
    <t>Disabled Parking Concession Fraud</t>
  </si>
  <si>
    <t>Adult Social Care Fraud</t>
  </si>
  <si>
    <t>Children Social Care Fraud</t>
  </si>
  <si>
    <t>Council Tax CTR Fraud</t>
  </si>
  <si>
    <t>Council Tax SPD Fraud</t>
  </si>
  <si>
    <t>Council Tax Other Fraud</t>
  </si>
  <si>
    <t>Housing Tenancy Sub-letting Fraud</t>
  </si>
  <si>
    <t>• Is the data consistent for the Fraud Cases?</t>
  </si>
  <si>
    <t>Mandate Fraud</t>
  </si>
  <si>
    <t>Mandate</t>
  </si>
  <si>
    <t>(d)  Mandate Fraud, Manipulation of Data and Other Frauds</t>
  </si>
  <si>
    <t>Mandate Fraud, Manipulation of Data and Other Frauds</t>
  </si>
  <si>
    <t>Manipulation of Data (financial or non-financial) Fraud</t>
  </si>
  <si>
    <r>
      <t>Capacity (sufficient counter fraud resource)</t>
    </r>
    <r>
      <rPr>
        <sz val="10"/>
        <rFont val="Arial"/>
        <family val="2"/>
      </rPr>
      <t xml:space="preserve"> </t>
    </r>
  </si>
  <si>
    <t>Please provide details of the organisations with whom you share and exchange data. This includes the types of data you share, e.g. intelligence with regard to individuals on an ad hoc basis, details of geographical hot spots, or risks and trends that you are dealing with.</t>
  </si>
  <si>
    <t>Bribery</t>
  </si>
  <si>
    <t>Please provide the total value of the monies owed for the current and previous years, but do not include savings for future years. 
Council Tax CTR refers to Council Tax Reduction. Council Tax SPD refers to Council Tax Single Person Discount.</t>
  </si>
  <si>
    <t>Do you assist other Registered Social Landlords (RSLs) in your area in combating tenancy fraud?</t>
  </si>
  <si>
    <t>- bribery and/or corruption</t>
  </si>
  <si>
    <t>Do you have a whistleblowing policy? If yes, how often do you review it?</t>
  </si>
  <si>
    <t>BMDirect@cipfa.org</t>
  </si>
  <si>
    <t>SCOTTISH LOCAL AUTHORITIES</t>
  </si>
  <si>
    <t>Go to Guidance --&gt;</t>
  </si>
  <si>
    <t>Total no. of cases detected/prevented</t>
  </si>
  <si>
    <t>Please include details of insider fraud by employees (including temporary staff and contractors), board members, appointed or elected persons, councillors, non-executive directors etc.</t>
  </si>
  <si>
    <t>This can include mutual exchanges, fraudulent applications, succession, abandonment, or non-occupation at the principle home. Please only report where the property has been brought back into the organisation's control. Please also tell us what metric you use to measure the value of the saving achieved by preventing and detecting this type of fraud.</t>
  </si>
  <si>
    <t>(collected for national statistics)</t>
  </si>
  <si>
    <t>School Transport</t>
  </si>
  <si>
    <t>Other Schools Specific Fraud</t>
  </si>
  <si>
    <t xml:space="preserve">Please include details of any fraud associated with school transport. </t>
  </si>
  <si>
    <t>Please outline your methodology in calculating values for housing frauds:</t>
  </si>
  <si>
    <t>All types of fraud excl. housing benefit</t>
  </si>
  <si>
    <t>5. Cyber Fraud</t>
  </si>
  <si>
    <t>6. Counter Fraud and Corruption Function Activity</t>
  </si>
  <si>
    <t>7. Fighting Fraud and Corruption Locally</t>
  </si>
  <si>
    <t>Who is responsible for the management of cyber risk in your organisation?</t>
  </si>
  <si>
    <t>CYBER FRAUD</t>
  </si>
  <si>
    <t>When did you last undertake an assessment of cyber / e-fraud risk?</t>
  </si>
  <si>
    <t>If yes, number of successful attacks</t>
  </si>
  <si>
    <t xml:space="preserve">For previous/current year(s) please provide number of Full Time Equivalents (FTEs) for counter fraud specialists that you had/plan to have at 31 March in each year? </t>
  </si>
  <si>
    <t>Counter fraud specialist staff</t>
  </si>
  <si>
    <t>(e) Business Rates and Schools Frauds</t>
  </si>
  <si>
    <t>Other Frauds</t>
  </si>
  <si>
    <t>School transport</t>
  </si>
  <si>
    <t>Other schools fraud</t>
  </si>
  <si>
    <t>Please outline methodology</t>
  </si>
  <si>
    <t>Has your organisation been the victim of hacking or DDOS attacks in the last 12 months?</t>
  </si>
  <si>
    <t>Number of successful attacks</t>
  </si>
  <si>
    <t>Northern Ireland</t>
  </si>
  <si>
    <t>Wales</t>
  </si>
  <si>
    <t>Please Select Your Region</t>
  </si>
  <si>
    <t>Region:</t>
  </si>
  <si>
    <t>Please Select Your Region Above First</t>
  </si>
  <si>
    <t>NIreland</t>
  </si>
  <si>
    <t>ScotLocal</t>
  </si>
  <si>
    <t>England - Counties</t>
  </si>
  <si>
    <t>England - Unitaries</t>
  </si>
  <si>
    <t>England - Non-Metropolitan Districts</t>
  </si>
  <si>
    <t>England - Metropolitan Districts</t>
  </si>
  <si>
    <t>England - London</t>
  </si>
  <si>
    <t>ENGLAND - Counties</t>
  </si>
  <si>
    <t>North Yorkshire County Council</t>
  </si>
  <si>
    <t>Northamptonshire County Council</t>
  </si>
  <si>
    <t>Nottinghamshire County Council</t>
  </si>
  <si>
    <t>ENGLAND - Unitaries</t>
  </si>
  <si>
    <t>City of York Council</t>
  </si>
  <si>
    <t>ENGLAND - Metropolitan Districts</t>
  </si>
  <si>
    <t>ENGLAND - Non-Metropolitan Districts</t>
  </si>
  <si>
    <t>Richmondshire District Council</t>
  </si>
  <si>
    <t>Ryedale District Council</t>
  </si>
  <si>
    <t>Selby District Council</t>
  </si>
  <si>
    <t>Teignbridge District Council</t>
  </si>
  <si>
    <t>ENGLAND - London</t>
  </si>
  <si>
    <t>EngCounty</t>
  </si>
  <si>
    <t>EngUnitary</t>
  </si>
  <si>
    <t>EngLon</t>
  </si>
  <si>
    <t>EngMet</t>
  </si>
  <si>
    <t>EngDist</t>
  </si>
  <si>
    <t>SelectAuth</t>
  </si>
  <si>
    <t>School Transport Fraud</t>
  </si>
  <si>
    <t>Other Schools Specific Frauds</t>
  </si>
  <si>
    <t>Please include any insurance claim that is suspected to be false, following an investigation, on a balance of probabilities.</t>
  </si>
  <si>
    <t>Please include details of all bank mandate frauds, where a fraudster contacts your organisation and requests a change in bank account details. Please also include ‘whale phishing’, where a fraudster impersonates a senior officer’s email address (spoofing) and requests a bogus payment is made. Please record the value of prevention or loss as appropriate.</t>
  </si>
  <si>
    <t>This is any fraud associated with the evasion of paying business rates including, but not limited to, falsely claiming relief and exemptions where not entitled.</t>
  </si>
  <si>
    <t>iii. Housing Fraud Cases</t>
  </si>
  <si>
    <r>
      <t xml:space="preserve">Please only include detected or prevented instances of fraud and corruption when responding to this survey. </t>
    </r>
    <r>
      <rPr>
        <sz val="10"/>
        <rFont val="Verdana"/>
        <family val="2"/>
      </rPr>
      <t xml:space="preserve">Where the value of the fraud pertains to the prevention of fraud please use the estimated value of the fraud if it had been successful. </t>
    </r>
  </si>
  <si>
    <r>
      <rPr>
        <b/>
        <sz val="10"/>
        <rFont val="Verdana"/>
        <family val="2"/>
      </rPr>
      <t>Please select your organisation type in the 'Welcome' tab before completing this section.</t>
    </r>
    <r>
      <rPr>
        <sz val="10"/>
        <rFont val="Verdana"/>
        <family val="2"/>
      </rPr>
      <t xml:space="preserve"> Fraud types not relevant to your organisation type will then be shaded out. Please do not complete these parts of the section.</t>
    </r>
  </si>
  <si>
    <r>
      <rPr>
        <b/>
        <sz val="10"/>
        <color indexed="8"/>
        <rFont val="Verdana"/>
        <family val="2"/>
      </rPr>
      <t>£k</t>
    </r>
    <r>
      <rPr>
        <sz val="10"/>
        <color indexed="8"/>
        <rFont val="Verdana"/>
        <family val="2"/>
      </rPr>
      <t xml:space="preserve"> </t>
    </r>
  </si>
  <si>
    <t>indicates the figure should be in thousands, e.g. 56 for £56,000</t>
  </si>
  <si>
    <t>In order to paint a picture of the public sector fraud landscape we have been asked by the Home Office and the Fighting Fraud and Corruption Locally Board to ask some specific questions about the areas of vulnerability to fraud and corruption that your organisation is managing.</t>
  </si>
  <si>
    <t xml:space="preserve">In filling out the form, please use the following conventions: </t>
  </si>
  <si>
    <t>indicates nil or not applicable</t>
  </si>
  <si>
    <t>indicates not available</t>
  </si>
  <si>
    <t>INTRODUCTION</t>
  </si>
  <si>
    <t>Welcome to the CFaCT survey.</t>
  </si>
  <si>
    <t xml:space="preserve">Please read the glossary below before you begin. </t>
  </si>
  <si>
    <t>GLOSSARY</t>
  </si>
  <si>
    <t>Please include ghost employees and salary overpayments that are considered fraudulent on a balance of probabilities. Manipulation of payroll data should be included in the 'Manipulation of Data' section.</t>
  </si>
  <si>
    <r>
      <t xml:space="preserve">Please use the Home Office's definition as stated in their Serious and Organised Crime Strategy which defines ‘Serious Crime’ as </t>
    </r>
    <r>
      <rPr>
        <sz val="8"/>
        <rFont val="Verdana"/>
        <family val="2"/>
      </rPr>
      <t>“</t>
    </r>
    <r>
      <rPr>
        <sz val="8"/>
        <color rgb="FF000000"/>
        <rFont val="Verdana"/>
        <family val="2"/>
      </rPr>
      <t>Those that demand a national and coordinated response, notably other fraud and child sexual exploitation.</t>
    </r>
    <r>
      <rPr>
        <sz val="8"/>
        <rFont val="Verdana"/>
        <family val="2"/>
      </rPr>
      <t>”</t>
    </r>
    <r>
      <rPr>
        <sz val="8"/>
        <color rgb="FF000000"/>
        <rFont val="Verdana"/>
        <family val="2"/>
      </rPr>
      <t xml:space="preserve"> And ‘Organised Crime’ as: </t>
    </r>
    <r>
      <rPr>
        <sz val="8"/>
        <rFont val="Verdana"/>
        <family val="2"/>
      </rPr>
      <t>“</t>
    </r>
    <r>
      <rPr>
        <sz val="8"/>
        <color rgb="FF000000"/>
        <rFont val="Verdana"/>
        <family val="2"/>
      </rPr>
      <t>including drug trafficking, human trafficking and organised illegal immigration, high value fraud and other financial crimes, counterfeiting, organised acquisitive crime and cyber crime.</t>
    </r>
    <r>
      <rPr>
        <sz val="8"/>
        <rFont val="Verdana"/>
        <family val="2"/>
      </rPr>
      <t>”</t>
    </r>
  </si>
  <si>
    <t>Disabled</t>
  </si>
  <si>
    <t>i. Do you share/exchange data for the purpose of anti-fraud activity?</t>
  </si>
  <si>
    <t>iii. Who do you work jointly with for the purpose of anti-fraud activity?</t>
  </si>
  <si>
    <t>5 - Strongly Agree</t>
  </si>
  <si>
    <t>1 - Strongly Disagree</t>
  </si>
  <si>
    <t>(e)  Joint Working</t>
  </si>
  <si>
    <t>e)</t>
  </si>
  <si>
    <t>Validation checks and details of how to submit the questionnaire</t>
  </si>
  <si>
    <t xml:space="preserve">Many thanks in advance for completing the survey. By taking part, you are contributing to the national picture and helping senior managers, committee and board members from across the public sector to set their organisational counter fraud and corruption strategies. It is also an excellent opportunity to share good practice. </t>
  </si>
  <si>
    <t>CFaCT is endorsed by, among others, the National Audit Office (NAO), National Crime Agency (NCA), the Local Government Association (LGA), the Scottish Government, the Society of Local Authority Chief Executives (SOLACE) and the Society of London Treasurers (SLT).</t>
  </si>
  <si>
    <t>Detected Incidents</t>
  </si>
  <si>
    <t>It is important that organisations undertake investigations where there is a moral responsibility or in order to prevent reputational damage, but recognise that on occasions there is no way to measure a financial benefit. Therefore, we have included space for nil value cases. For example, some councils record no value in regard to the detection of an illegal worker who undertakes a role a that the organisation would have paid to have been delivered in any event, there is no loss in real terms (provided the correct pre-employment checks were undertaken).</t>
  </si>
  <si>
    <t>Please use the definition of the Bribery Act 2010 which broadly, defines bribery as giving or receiving a financial or other advantage in connection with the "improper performance" of a position of trust, or a function that is expected to be performed impartially or in good faith.</t>
  </si>
  <si>
    <t>FRAUD CASES</t>
  </si>
  <si>
    <t>Procurement, Insurance Claims and Investments Frauds</t>
  </si>
  <si>
    <t>Include deception to avoid payment of a debt to your organisation. Please exclude council tax discount fraud already included in section ii.(d).</t>
  </si>
  <si>
    <t>Welfare Assistance, Disabled Parking Concession and No Recourse to Public Funds Frauds</t>
  </si>
  <si>
    <t xml:space="preserve">Please include details of all Adult Social Care frauds including, but not limited to, continuing to pay for care after death, frauds against the direct payment and personal budget schemes, e.g. dishonestly failing to declare assets or disposals of assets. </t>
  </si>
  <si>
    <t>Business Rates and Schools Specific Frauds</t>
  </si>
  <si>
    <t>Please include details of right to buy applications that have been stopped as a result of the intervention of the fraud team. In cases where you have recorded the value of the saving as something other than the discount that was prevented being applied, please tell us what value you used.</t>
  </si>
  <si>
    <t xml:space="preserve">“Whistleblowing is the popular term used when someone who works in or for an organisation…raises a concern about a possible fraud, crime, danger or other serious risk that could threaten customers, colleagues, shareholders, the public or the organisation’s own reputation." (PAS 1998:2008 Whistleblowing Arrangements Code of Practice) </t>
  </si>
  <si>
    <t>Hacking is the primary method for infiltrating networks. Through the injection of specialist software, hackers gain unauthorised access to computer networks and digital systems and take administrative control of these.</t>
  </si>
  <si>
    <t>DDOS attacks prevent legitimate access to online services by swamping the communications links with a mass of traffic so that users are unable to access the service as it can not handle the volume of incoming traffic. These attacks are usually undertaken through the use of botnets – a group of compromised, controlled computers which involuntarily send messages simultaneously to the computer or server.</t>
  </si>
  <si>
    <t>www.cipfa.org/services/counter-fraud-centre/fighting-fraud-and-corruption-locally</t>
  </si>
  <si>
    <t>(a) Welfare Assistance, Disabled Parking Concession and No Recourse to Public Funds Frauds</t>
  </si>
  <si>
    <t>(e) Business Rates and Schools Specific Frauds</t>
  </si>
  <si>
    <t>2016/17</t>
  </si>
  <si>
    <t>All</t>
  </si>
  <si>
    <t>NOT iia, b, c, schools</t>
  </si>
  <si>
    <t>NOT iid, business rates, iii</t>
  </si>
  <si>
    <t>HRA</t>
  </si>
  <si>
    <t>E0421</t>
  </si>
  <si>
    <t>E0521</t>
  </si>
  <si>
    <t>E0920</t>
  </si>
  <si>
    <t>E1021</t>
  </si>
  <si>
    <t>E1121</t>
  </si>
  <si>
    <t>E1421</t>
  </si>
  <si>
    <t>E1521</t>
  </si>
  <si>
    <t>E1620</t>
  </si>
  <si>
    <t>E1721</t>
  </si>
  <si>
    <t>E1920</t>
  </si>
  <si>
    <t>E2221</t>
  </si>
  <si>
    <t>E2321</t>
  </si>
  <si>
    <t>E2421</t>
  </si>
  <si>
    <t>E2520</t>
  </si>
  <si>
    <t>E2620</t>
  </si>
  <si>
    <t>E2721</t>
  </si>
  <si>
    <t>E2820</t>
  </si>
  <si>
    <t>E3021</t>
  </si>
  <si>
    <t>E3120</t>
  </si>
  <si>
    <t>E3320</t>
  </si>
  <si>
    <t>E3421</t>
  </si>
  <si>
    <t>E3520</t>
  </si>
  <si>
    <t>E3620</t>
  </si>
  <si>
    <t>E3720</t>
  </si>
  <si>
    <t>E3820</t>
  </si>
  <si>
    <t>E1821</t>
  </si>
  <si>
    <t>E0101</t>
  </si>
  <si>
    <t>E0202</t>
  </si>
  <si>
    <t>E2301</t>
  </si>
  <si>
    <t>E2302</t>
  </si>
  <si>
    <t>E0301</t>
  </si>
  <si>
    <t>E1401</t>
  </si>
  <si>
    <t>E0102</t>
  </si>
  <si>
    <t>E0203</t>
  </si>
  <si>
    <t>E0603</t>
  </si>
  <si>
    <t>E0604</t>
  </si>
  <si>
    <t>E0801</t>
  </si>
  <si>
    <t>E1301</t>
  </si>
  <si>
    <t>E1001</t>
  </si>
  <si>
    <t>E1302</t>
  </si>
  <si>
    <t>E2001</t>
  </si>
  <si>
    <t>E0601</t>
  </si>
  <si>
    <t>E0701</t>
  </si>
  <si>
    <t>E1801</t>
  </si>
  <si>
    <t>E2101</t>
  </si>
  <si>
    <t>E4001</t>
  </si>
  <si>
    <t>E2002</t>
  </si>
  <si>
    <t>E2401</t>
  </si>
  <si>
    <t>E0201</t>
  </si>
  <si>
    <t>E2201</t>
  </si>
  <si>
    <t>E0702</t>
  </si>
  <si>
    <t>E0401</t>
  </si>
  <si>
    <t>E2003</t>
  </si>
  <si>
    <t>E2004</t>
  </si>
  <si>
    <t>E0104</t>
  </si>
  <si>
    <t>E2901</t>
  </si>
  <si>
    <t>E3001</t>
  </si>
  <si>
    <t>E0501</t>
  </si>
  <si>
    <t>E1101</t>
  </si>
  <si>
    <t>E1701</t>
  </si>
  <si>
    <t>E0303</t>
  </si>
  <si>
    <t>E0703</t>
  </si>
  <si>
    <t>E2402</t>
  </si>
  <si>
    <t>E3202</t>
  </si>
  <si>
    <t>E0304</t>
  </si>
  <si>
    <t>E0103</t>
  </si>
  <si>
    <t>E1702</t>
  </si>
  <si>
    <t>E1501</t>
  </si>
  <si>
    <t>E0704</t>
  </si>
  <si>
    <t>E3401</t>
  </si>
  <si>
    <t>E3901</t>
  </si>
  <si>
    <t>E3201</t>
  </si>
  <si>
    <t>E1502</t>
  </si>
  <si>
    <t>E1102</t>
  </si>
  <si>
    <t>E0602</t>
  </si>
  <si>
    <t>E0302</t>
  </si>
  <si>
    <t>E3902</t>
  </si>
  <si>
    <t>E0305</t>
  </si>
  <si>
    <t>E0306</t>
  </si>
  <si>
    <t>E2701</t>
  </si>
  <si>
    <t>E4401</t>
  </si>
  <si>
    <t>E4601</t>
  </si>
  <si>
    <t>E4201</t>
  </si>
  <si>
    <t>E4701</t>
  </si>
  <si>
    <t>E4202</t>
  </si>
  <si>
    <t>E4702</t>
  </si>
  <si>
    <t>E4602</t>
  </si>
  <si>
    <t>E4402</t>
  </si>
  <si>
    <t>E4603</t>
  </si>
  <si>
    <t>E4501</t>
  </si>
  <si>
    <t>E4703</t>
  </si>
  <si>
    <t>E4301</t>
  </si>
  <si>
    <t>E4704</t>
  </si>
  <si>
    <t>E4302</t>
  </si>
  <si>
    <t>E4203</t>
  </si>
  <si>
    <t>E4502</t>
  </si>
  <si>
    <t>E4503</t>
  </si>
  <si>
    <t>E4204</t>
  </si>
  <si>
    <t>E4205</t>
  </si>
  <si>
    <t>E4403</t>
  </si>
  <si>
    <t>E4206</t>
  </si>
  <si>
    <t>E4604</t>
  </si>
  <si>
    <t>E4304</t>
  </si>
  <si>
    <t>E4404</t>
  </si>
  <si>
    <t>E4605</t>
  </si>
  <si>
    <t>E4504</t>
  </si>
  <si>
    <t>E4303</t>
  </si>
  <si>
    <t>E4207</t>
  </si>
  <si>
    <t>E4505</t>
  </si>
  <si>
    <t>E4208</t>
  </si>
  <si>
    <t>E4209</t>
  </si>
  <si>
    <t>E4705</t>
  </si>
  <si>
    <t>E4606</t>
  </si>
  <si>
    <t>E4210</t>
  </si>
  <si>
    <t>E4305</t>
  </si>
  <si>
    <t>E4607</t>
  </si>
  <si>
    <t>E3831</t>
  </si>
  <si>
    <t>E0931</t>
  </si>
  <si>
    <t>E1031</t>
  </si>
  <si>
    <t>E3832</t>
  </si>
  <si>
    <t>E3031</t>
  </si>
  <si>
    <t>E2231</t>
  </si>
  <si>
    <t>E0431</t>
  </si>
  <si>
    <t>E3531</t>
  </si>
  <si>
    <t>E0932</t>
  </si>
  <si>
    <t>E1531</t>
  </si>
  <si>
    <t>E1731</t>
  </si>
  <si>
    <t>E3032</t>
  </si>
  <si>
    <t>E2431</t>
  </si>
  <si>
    <t>E1032</t>
  </si>
  <si>
    <t>E2531</t>
  </si>
  <si>
    <t>E1532</t>
  </si>
  <si>
    <t>E2631</t>
  </si>
  <si>
    <t>E1533</t>
  </si>
  <si>
    <t>E2632</t>
  </si>
  <si>
    <t>E1831</t>
  </si>
  <si>
    <t>E1931</t>
  </si>
  <si>
    <t>E3033</t>
  </si>
  <si>
    <t>E2333</t>
  </si>
  <si>
    <t>E0531</t>
  </si>
  <si>
    <t>E3431</t>
  </si>
  <si>
    <t>E2232</t>
  </si>
  <si>
    <t>E0933</t>
  </si>
  <si>
    <t>E1534</t>
  </si>
  <si>
    <t>E2432</t>
  </si>
  <si>
    <t>E1535</t>
  </si>
  <si>
    <t>E1631</t>
  </si>
  <si>
    <t>E3131</t>
  </si>
  <si>
    <t>E1033</t>
  </si>
  <si>
    <t>E3833</t>
  </si>
  <si>
    <t>E0432</t>
  </si>
  <si>
    <t>E2334</t>
  </si>
  <si>
    <t>E1536</t>
  </si>
  <si>
    <t>E0934</t>
  </si>
  <si>
    <t>E2831</t>
  </si>
  <si>
    <t>E1632</t>
  </si>
  <si>
    <t>E2731</t>
  </si>
  <si>
    <t>E3834</t>
  </si>
  <si>
    <t>E1932</t>
  </si>
  <si>
    <t>E2233</t>
  </si>
  <si>
    <t>E2832</t>
  </si>
  <si>
    <t>E1035</t>
  </si>
  <si>
    <t>E2234</t>
  </si>
  <si>
    <t>E0532</t>
  </si>
  <si>
    <t>E1131</t>
  </si>
  <si>
    <t>E1732</t>
  </si>
  <si>
    <t>E1933</t>
  </si>
  <si>
    <t>E2532</t>
  </si>
  <si>
    <t>E2833</t>
  </si>
  <si>
    <t>E3432</t>
  </si>
  <si>
    <t>E1432</t>
  </si>
  <si>
    <t>E1733</t>
  </si>
  <si>
    <t>E0935</t>
  </si>
  <si>
    <t>E3631</t>
  </si>
  <si>
    <t>E1537</t>
  </si>
  <si>
    <t>E3632</t>
  </si>
  <si>
    <t>E1036</t>
  </si>
  <si>
    <t>E1132</t>
  </si>
  <si>
    <t>E1734</t>
  </si>
  <si>
    <t>E0533</t>
  </si>
  <si>
    <t>E1633</t>
  </si>
  <si>
    <t>E2335</t>
  </si>
  <si>
    <t>E3034</t>
  </si>
  <si>
    <t>E1634</t>
  </si>
  <si>
    <t>E1735</t>
  </si>
  <si>
    <t>E2236</t>
  </si>
  <si>
    <t>E2633</t>
  </si>
  <si>
    <t>E3633</t>
  </si>
  <si>
    <t>E2732</t>
  </si>
  <si>
    <t>E2433</t>
  </si>
  <si>
    <t>E1538</t>
  </si>
  <si>
    <t>E2753</t>
  </si>
  <si>
    <t>E1736</t>
  </si>
  <si>
    <t>E1433</t>
  </si>
  <si>
    <t>E1737</t>
  </si>
  <si>
    <t>E1934</t>
  </si>
  <si>
    <t>E1037</t>
  </si>
  <si>
    <t>E2434</t>
  </si>
  <si>
    <t>E3835</t>
  </si>
  <si>
    <t>E0551</t>
  </si>
  <si>
    <t>E2336</t>
  </si>
  <si>
    <t>E3533</t>
  </si>
  <si>
    <t>E2834</t>
  </si>
  <si>
    <t>E2634</t>
  </si>
  <si>
    <t>E2337</t>
  </si>
  <si>
    <t>E1435</t>
  </si>
  <si>
    <t>E3433</t>
  </si>
  <si>
    <t>E2533</t>
  </si>
  <si>
    <t>E2237</t>
  </si>
  <si>
    <t>E1539</t>
  </si>
  <si>
    <t>E1851</t>
  </si>
  <si>
    <t>E3035</t>
  </si>
  <si>
    <t>E2436</t>
  </si>
  <si>
    <t>E3331</t>
  </si>
  <si>
    <t>E1133</t>
  </si>
  <si>
    <t>E3534</t>
  </si>
  <si>
    <t>E3836</t>
  </si>
  <si>
    <t>E3634</t>
  </si>
  <si>
    <t>E1738</t>
  </si>
  <si>
    <t>E3036</t>
  </si>
  <si>
    <t>E3434</t>
  </si>
  <si>
    <t>E1134</t>
  </si>
  <si>
    <t>E1038</t>
  </si>
  <si>
    <t>E1935</t>
  </si>
  <si>
    <t>E2534</t>
  </si>
  <si>
    <t>E2635</t>
  </si>
  <si>
    <t>E3731</t>
  </si>
  <si>
    <t>E2437</t>
  </si>
  <si>
    <t>E2835</t>
  </si>
  <si>
    <t>E2636</t>
  </si>
  <si>
    <t>E3732</t>
  </si>
  <si>
    <t>E2438</t>
  </si>
  <si>
    <t>E3132</t>
  </si>
  <si>
    <t>E2338</t>
  </si>
  <si>
    <t>E2339</t>
  </si>
  <si>
    <t>E1835</t>
  </si>
  <si>
    <t>E3635</t>
  </si>
  <si>
    <t>E2340</t>
  </si>
  <si>
    <t>E2734</t>
  </si>
  <si>
    <t>E1540</t>
  </si>
  <si>
    <t>E2341</t>
  </si>
  <si>
    <t>E1436</t>
  </si>
  <si>
    <t>E3733</t>
  </si>
  <si>
    <t>E3636</t>
  </si>
  <si>
    <t>E3038</t>
  </si>
  <si>
    <t>E1740</t>
  </si>
  <si>
    <t>E2755</t>
  </si>
  <si>
    <t>E2736</t>
  </si>
  <si>
    <t>E3332</t>
  </si>
  <si>
    <t>E2757</t>
  </si>
  <si>
    <t>E2239</t>
  </si>
  <si>
    <t>E2240</t>
  </si>
  <si>
    <t>E0434</t>
  </si>
  <si>
    <t>E0536</t>
  </si>
  <si>
    <t>E1039</t>
  </si>
  <si>
    <t>E1136</t>
  </si>
  <si>
    <t>E2535</t>
  </si>
  <si>
    <t>E2536</t>
  </si>
  <si>
    <t>E0936</t>
  </si>
  <si>
    <t>E2637</t>
  </si>
  <si>
    <t>E2836</t>
  </si>
  <si>
    <t>E3133</t>
  </si>
  <si>
    <t>E2342</t>
  </si>
  <si>
    <t>E3334</t>
  </si>
  <si>
    <t>E3435</t>
  </si>
  <si>
    <t>E3637</t>
  </si>
  <si>
    <t>E1936</t>
  </si>
  <si>
    <t>E3436</t>
  </si>
  <si>
    <t>E3437</t>
  </si>
  <si>
    <t>E1937</t>
  </si>
  <si>
    <t>E3734</t>
  </si>
  <si>
    <t>E1635</t>
  </si>
  <si>
    <t>E3638</t>
  </si>
  <si>
    <t>E2241</t>
  </si>
  <si>
    <t>E3439</t>
  </si>
  <si>
    <t>E3639</t>
  </si>
  <si>
    <t>E1137</t>
  </si>
  <si>
    <t>E1542</t>
  </si>
  <si>
    <t>E1742</t>
  </si>
  <si>
    <t>E1636</t>
  </si>
  <si>
    <t>E2242</t>
  </si>
  <si>
    <t>E1938</t>
  </si>
  <si>
    <t>E2243</t>
  </si>
  <si>
    <t>E1139</t>
  </si>
  <si>
    <t>E2244</t>
  </si>
  <si>
    <t>E1544</t>
  </si>
  <si>
    <t>E3134</t>
  </si>
  <si>
    <t>E3735</t>
  </si>
  <si>
    <t>E1939</t>
  </si>
  <si>
    <t>E3640</t>
  </si>
  <si>
    <t>E1437</t>
  </si>
  <si>
    <t>E2837</t>
  </si>
  <si>
    <t>E1940</t>
  </si>
  <si>
    <t>E1140</t>
  </si>
  <si>
    <t>E2343</t>
  </si>
  <si>
    <t>E2537</t>
  </si>
  <si>
    <t>E3135</t>
  </si>
  <si>
    <t>E1743</t>
  </si>
  <si>
    <t>E3641</t>
  </si>
  <si>
    <t>E1837</t>
  </si>
  <si>
    <t>E3837</t>
  </si>
  <si>
    <t>E1838</t>
  </si>
  <si>
    <t>E0435</t>
  </si>
  <si>
    <t>E2344</t>
  </si>
  <si>
    <t>E1839</t>
  </si>
  <si>
    <t>E5030</t>
  </si>
  <si>
    <t>E5031</t>
  </si>
  <si>
    <t>E5032</t>
  </si>
  <si>
    <t>E5033</t>
  </si>
  <si>
    <t>E5034</t>
  </si>
  <si>
    <t>E5011</t>
  </si>
  <si>
    <t>E5010</t>
  </si>
  <si>
    <t>E5035</t>
  </si>
  <si>
    <t>E5036</t>
  </si>
  <si>
    <t>E5037</t>
  </si>
  <si>
    <t>E5012</t>
  </si>
  <si>
    <t>E5013</t>
  </si>
  <si>
    <t>E5014</t>
  </si>
  <si>
    <t>E5038</t>
  </si>
  <si>
    <t>E5039</t>
  </si>
  <si>
    <t>E5040</t>
  </si>
  <si>
    <t>E5041</t>
  </si>
  <si>
    <t>E5042</t>
  </si>
  <si>
    <t>E5015</t>
  </si>
  <si>
    <t>E5016</t>
  </si>
  <si>
    <t>E5043</t>
  </si>
  <si>
    <t>E5017</t>
  </si>
  <si>
    <t>E5018</t>
  </si>
  <si>
    <t>E5044</t>
  </si>
  <si>
    <t>E5045</t>
  </si>
  <si>
    <t>E5046</t>
  </si>
  <si>
    <t>E5047</t>
  </si>
  <si>
    <t>E5019</t>
  </si>
  <si>
    <t>E5048</t>
  </si>
  <si>
    <t>E5020</t>
  </si>
  <si>
    <t>E5049</t>
  </si>
  <si>
    <t>E5021</t>
  </si>
  <si>
    <t>E5022</t>
  </si>
  <si>
    <t>N09000001</t>
  </si>
  <si>
    <t>N09000011</t>
  </si>
  <si>
    <t>N09000002</t>
  </si>
  <si>
    <t>N9001</t>
  </si>
  <si>
    <t>N09000004</t>
  </si>
  <si>
    <t>N09000005</t>
  </si>
  <si>
    <t>N09000006</t>
  </si>
  <si>
    <t>N09000007</t>
  </si>
  <si>
    <t>N09000008</t>
  </si>
  <si>
    <t>N09000009</t>
  </si>
  <si>
    <t>N09000010</t>
  </si>
  <si>
    <t>S8401</t>
  </si>
  <si>
    <t>S8402</t>
  </si>
  <si>
    <t>S8801</t>
  </si>
  <si>
    <t>S8701</t>
  </si>
  <si>
    <t>S8101</t>
  </si>
  <si>
    <t>S8201</t>
  </si>
  <si>
    <t>S8802</t>
  </si>
  <si>
    <t>S8704</t>
  </si>
  <si>
    <t>S8705</t>
  </si>
  <si>
    <t>S8601</t>
  </si>
  <si>
    <t>S8706</t>
  </si>
  <si>
    <t>S8602</t>
  </si>
  <si>
    <t>S8903</t>
  </si>
  <si>
    <t>S8102</t>
  </si>
  <si>
    <t>S8301</t>
  </si>
  <si>
    <t>S8702</t>
  </si>
  <si>
    <t>S8501</t>
  </si>
  <si>
    <t>S8707</t>
  </si>
  <si>
    <t>S8603</t>
  </si>
  <si>
    <t>S8403</t>
  </si>
  <si>
    <t>S8709</t>
  </si>
  <si>
    <t>S8708</t>
  </si>
  <si>
    <t>S8901</t>
  </si>
  <si>
    <t>S8803</t>
  </si>
  <si>
    <t>S8712</t>
  </si>
  <si>
    <t>S8001</t>
  </si>
  <si>
    <t>S8902</t>
  </si>
  <si>
    <t>S8710</t>
  </si>
  <si>
    <t>S8711</t>
  </si>
  <si>
    <t>S8103</t>
  </si>
  <si>
    <t>S8703</t>
  </si>
  <si>
    <t>S8604</t>
  </si>
  <si>
    <t>W7201</t>
  </si>
  <si>
    <t>W7401</t>
  </si>
  <si>
    <t>W7402</t>
  </si>
  <si>
    <t>W7601</t>
  </si>
  <si>
    <t>W7102</t>
  </si>
  <si>
    <t>W7101</t>
  </si>
  <si>
    <t>W7301</t>
  </si>
  <si>
    <t>W7001</t>
  </si>
  <si>
    <t>W7002</t>
  </si>
  <si>
    <t>W7303</t>
  </si>
  <si>
    <t>W7302</t>
  </si>
  <si>
    <t>W7403</t>
  </si>
  <si>
    <t>W7202</t>
  </si>
  <si>
    <t>W7701</t>
  </si>
  <si>
    <t>W7203</t>
  </si>
  <si>
    <t>W7103</t>
  </si>
  <si>
    <t>W7501</t>
  </si>
  <si>
    <t>W7404</t>
  </si>
  <si>
    <t>W7702</t>
  </si>
  <si>
    <t>W7204</t>
  </si>
  <si>
    <t>W7602</t>
  </si>
  <si>
    <t>W7003</t>
  </si>
  <si>
    <t>https://statswales.gov.wales/Catalogue/Housing/Dwelling-Stock-Estimates/dwellingstockestimates-by-localauthority-tenure</t>
  </si>
  <si>
    <t>Please only complete this section if your organisation manages its housing stock directly or by an ALMO.</t>
  </si>
  <si>
    <r>
      <t xml:space="preserve">Shared Services
</t>
    </r>
    <r>
      <rPr>
        <sz val="8"/>
        <rFont val="Verdana"/>
        <family val="2"/>
      </rPr>
      <t xml:space="preserve">Many authorities now use a shared service structure to deliver counter fraud activity. Ideally, a separate questionnaire will be completed for each authority in the service. However, we understand that it may not be possible or practical under some arrangements to present the data separately. Therefore if you are completing the questionnaire on behalf of a whole shared service, please list all the authorities involved in the box below. </t>
    </r>
  </si>
  <si>
    <t>Please note that where fraud investigations are outsourced and volumes not known, ‘..’ should be recorded.</t>
  </si>
  <si>
    <t>You are asked to provide all instances of fraud, bribery, corruption and serious and organised crime that have been prevented or detected in or against your organisation in the financial year ended 31 March 2018. The survey includes questions about emerging fraud risks and questions commissioned by the Fighting Fraud and Corruption Locally Board. There are also questions from the Home Office about fraud risks in specific areas, which are designed to help protect the public sector from serious and organised crime.</t>
  </si>
  <si>
    <r>
      <t>Please only include detected or prevented instances of fraud and corruption when responding to this survey. These are those where,</t>
    </r>
    <r>
      <rPr>
        <b/>
        <sz val="8"/>
        <color indexed="8"/>
        <rFont val="Verdana"/>
        <family val="2"/>
      </rPr>
      <t xml:space="preserve"> following an investigation</t>
    </r>
    <r>
      <rPr>
        <sz val="8"/>
        <color indexed="8"/>
        <rFont val="Verdana"/>
        <family val="2"/>
      </rPr>
      <t>, action has taken place or a payment has been prevented and, on the balance of probabilities, fraud or corruption has occurred. The action could be internal or external, for example, prosecution. ‘Balance of probability’ is the standard of proof required in civil and disciplinary matters and means that it is more likely than not that the fraud or corruption has occurred for the financial amounts and duration indicated, based on the information available at the time.</t>
    </r>
  </si>
  <si>
    <t>For the purposes of this survey, fraud is defined as ‘a dishonest false representation’, including failure to declare information or abuse of position that is carried out to make gain, cause loss or expose another to the risk of loss. Please only include cases where the investigations were completed and management authorised action has been taken or considered, including, but not limited to, disciplinary action, civil action or criminal prosecution.</t>
  </si>
  <si>
    <t>2017/18</t>
  </si>
  <si>
    <t>Never</t>
  </si>
  <si>
    <t xml:space="preserve"> Please specify</t>
  </si>
  <si>
    <t>Rolake Odebunmi</t>
  </si>
  <si>
    <t>T: 020 7543 5849</t>
  </si>
  <si>
    <t>We are collecting examples of best practice regarding the prevention and detection of fraud. This might cover use of technology as well as controls you have put in place. Please give examples below that you are willing to share.</t>
  </si>
  <si>
    <t>Scotland</t>
  </si>
  <si>
    <t>Are you part of a shared services?</t>
  </si>
  <si>
    <t>We are collecting examples of best practice regarding the prevention and detection of fraud. This might cover use of technology as well as controls you have put in place. Please give examples below that you are willing to share with other authorities.</t>
  </si>
  <si>
    <t>If you have any queries please contact Rolake Odebunmi on 0207 543 5849 or email: statistics@cipfa.org</t>
  </si>
  <si>
    <t>Please contact Rolake Odebunmi if your organisation does not appear in the drop down list.</t>
  </si>
  <si>
    <t>E: statistics@cipfa.org</t>
  </si>
  <si>
    <t>PRIVACY POLICY</t>
  </si>
  <si>
    <t>Suffolk Coastal and Waveney to merge in 2019 to East Suffolk</t>
  </si>
  <si>
    <t>Housing stock as at 31 March 2018</t>
  </si>
  <si>
    <t>Source: CIPFAstats HRA 2018</t>
  </si>
  <si>
    <t>Updated in April 19</t>
  </si>
  <si>
    <t>Forest Heath and St Edmundsbury to merge in 2019 to West Suffolk</t>
  </si>
  <si>
    <t>West Suffolk DC</t>
  </si>
  <si>
    <t>E3539</t>
  </si>
  <si>
    <t>E3538</t>
  </si>
  <si>
    <t>East Suffolk DC</t>
  </si>
  <si>
    <t>Somerset and West Taunton</t>
  </si>
  <si>
    <t>E3336</t>
  </si>
  <si>
    <t>Taunton Deane BC and West Somerset Council merge to Somerset and West Taunton</t>
  </si>
  <si>
    <t>E1203</t>
  </si>
  <si>
    <t>Bournemouth, Christchurch and Poole UA</t>
  </si>
  <si>
    <t>E1204</t>
  </si>
  <si>
    <t>Dorset UA</t>
  </si>
  <si>
    <t>Post 2018/19</t>
  </si>
  <si>
    <t>2018/19</t>
  </si>
  <si>
    <t>Bournemouth, Christchurch (including functions of Dorset CC) and Poole to become Bournemouth, Christchurch and Poole Council</t>
  </si>
  <si>
    <t xml:space="preserve">Dorset UA made of Weymouth and Portland, East Dorset, West Dorset, North Dorset, Purbeck and functions of Dorset CC in those areas </t>
  </si>
  <si>
    <t>If there is any clarification required for the fraud cases above, please provide below:</t>
  </si>
  <si>
    <t>Department for Work and Pensions (DWP)</t>
  </si>
  <si>
    <t>Cabinet Office/National Fraud Initiative</t>
  </si>
  <si>
    <t>1 - Strongly 
Disagree</t>
  </si>
  <si>
    <t>5 - Strongly
Agree</t>
  </si>
  <si>
    <t>Populated with data as at 31 March 2018. Please overwrite if more recent figures are available.</t>
  </si>
  <si>
    <r>
      <t xml:space="preserve">This can include blue badge abuse, i.e. the use of someone else’s blue badge, or continuing to use or apply for a blue badge after a person’s death. </t>
    </r>
    <r>
      <rPr>
        <u/>
        <sz val="8"/>
        <rFont val="Verdana"/>
        <family val="2"/>
      </rPr>
      <t>This should not include normal cancellation upon death.</t>
    </r>
  </si>
  <si>
    <t>£'m</t>
  </si>
  <si>
    <t>Number of Serious &amp; Organised Crime frauds referred externally for further investigation</t>
  </si>
  <si>
    <t>Number of counter fraud staff (FTE)</t>
  </si>
  <si>
    <t>Trained counter fraud specialists</t>
  </si>
  <si>
    <t>Trained counter fraud technicians</t>
  </si>
  <si>
    <t>Counter fraud staff should include your counter fraud specialists and technicians.</t>
  </si>
  <si>
    <t>Do you have a whistleblowing policy? If yes, when was it last reviewed/updated?</t>
  </si>
  <si>
    <t>1 Organisational</t>
  </si>
  <si>
    <t>What was your financial budget in 2018/19?</t>
  </si>
  <si>
    <t>Number of prosecutions completed in 2018/19</t>
  </si>
  <si>
    <t>Number of guilty verdicts in 2018/19</t>
  </si>
  <si>
    <t>Number of cautions completed in 2018/19</t>
  </si>
  <si>
    <t>Number of disciplinary outcomes completed in 2018/19</t>
  </si>
  <si>
    <t>No. of cases referred to Action Fraud in 2018/19</t>
  </si>
  <si>
    <t>2019/20</t>
  </si>
  <si>
    <t>2020/21 Planned</t>
  </si>
  <si>
    <t>Updated on 24th May 2019</t>
  </si>
  <si>
    <r>
      <t xml:space="preserve">Please complete this form and return it by </t>
    </r>
    <r>
      <rPr>
        <b/>
        <sz val="8"/>
        <rFont val="Verdana"/>
        <family val="2"/>
      </rPr>
      <t xml:space="preserve">Friday 12th July 2019 </t>
    </r>
    <r>
      <rPr>
        <sz val="8"/>
        <rFont val="Verdana"/>
        <family val="2"/>
      </rPr>
      <t>to:</t>
    </r>
  </si>
  <si>
    <t>Friday 12th July 2019</t>
  </si>
  <si>
    <r>
      <t>This section should reflect the size of the team working on frauds directly related to the named authority. Please include details of the current structure of your team and the number of Full Time Equivalents (FTE) that you employ</t>
    </r>
    <r>
      <rPr>
        <u/>
        <sz val="8"/>
        <rFont val="Verdana"/>
        <family val="2"/>
      </rPr>
      <t xml:space="preserve"> (including those embedded in other areas of your organisation; for example, dedicated housing investigators that work within housing, rather than just the counter fraud team should also be included)</t>
    </r>
    <r>
      <rPr>
        <sz val="8"/>
        <rFont val="Verdana"/>
        <family val="2"/>
      </rPr>
      <t>. If you buy in counter fraud days from an external provider, please include the number of days you expect to purchase, using 210 days as an FTE. Please make an estimate of the percentage of staff time spent on work specific to your organisation rather than partner organisations.</t>
    </r>
  </si>
  <si>
    <t>ORGANISATIONAL BACKGROUND</t>
  </si>
  <si>
    <t>Please note that the budget should be your total council budget for the financial year as it is stated in your Annual Accounts.</t>
  </si>
  <si>
    <t>Senior Data Analyst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</si>
</sst>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_ ;\-#,##0\ "/>
    <numFmt numFmtId="166" formatCode="&quot;£&quot;#,##0&quot; k&quot;"/>
    <numFmt numFmtId="167" formatCode="#,##0.0_ ;\-#,##0.0\ "/>
    <numFmt numFmtId="168" formatCode="&quot;£&quot;#,##0&quot; m&quot;"/>
  </numFmts>
  <fonts count="96" x14ac:knownFonts="1">
    <font>
      <sz val="10"/>
      <name val="Arial"/>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9"/>
      <name val="Verdana"/>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Verdana"/>
      <family val="2"/>
    </font>
    <font>
      <sz val="22"/>
      <color indexed="34"/>
      <name val="Verdana"/>
      <family val="2"/>
    </font>
    <font>
      <b/>
      <sz val="8"/>
      <name val="Verdana"/>
      <family val="2"/>
    </font>
    <font>
      <b/>
      <sz val="12"/>
      <color indexed="9"/>
      <name val="Verdana"/>
      <family val="2"/>
    </font>
    <font>
      <sz val="8"/>
      <color indexed="63"/>
      <name val="Verdana"/>
      <family val="2"/>
    </font>
    <font>
      <b/>
      <sz val="8"/>
      <color indexed="63"/>
      <name val="Verdana"/>
      <family val="2"/>
    </font>
    <font>
      <sz val="10"/>
      <name val="Verdana"/>
      <family val="2"/>
    </font>
    <font>
      <sz val="9"/>
      <color indexed="9"/>
      <name val="Verdana"/>
      <family val="2"/>
    </font>
    <font>
      <sz val="8"/>
      <color indexed="9"/>
      <name val="Verdana"/>
      <family val="2"/>
    </font>
    <font>
      <b/>
      <sz val="12"/>
      <name val="Verdana"/>
      <family val="2"/>
    </font>
    <font>
      <b/>
      <sz val="10"/>
      <name val="Verdana"/>
      <family val="2"/>
    </font>
    <font>
      <b/>
      <sz val="10"/>
      <name val="Arial"/>
      <family val="2"/>
    </font>
    <font>
      <sz val="9"/>
      <name val="Arial"/>
      <family val="2"/>
    </font>
    <font>
      <sz val="10"/>
      <color indexed="9"/>
      <name val="Verdana"/>
      <family val="2"/>
    </font>
    <font>
      <b/>
      <sz val="10"/>
      <color indexed="9"/>
      <name val="Verdana"/>
      <family val="2"/>
    </font>
    <font>
      <sz val="8"/>
      <color indexed="34"/>
      <name val="Verdana"/>
      <family val="2"/>
    </font>
    <font>
      <b/>
      <sz val="9"/>
      <color indexed="9"/>
      <name val="Verdana"/>
      <family val="2"/>
    </font>
    <font>
      <b/>
      <i/>
      <sz val="8"/>
      <name val="Verdana"/>
      <family val="2"/>
    </font>
    <font>
      <b/>
      <sz val="9"/>
      <name val="Verdana"/>
      <family val="2"/>
    </font>
    <font>
      <sz val="8"/>
      <name val="Arial"/>
      <family val="2"/>
    </font>
    <font>
      <sz val="8"/>
      <color indexed="8"/>
      <name val="Verdana"/>
      <family val="2"/>
    </font>
    <font>
      <sz val="9"/>
      <color indexed="8"/>
      <name val="Verdana"/>
      <family val="2"/>
    </font>
    <font>
      <b/>
      <sz val="10"/>
      <color rgb="FFC00000"/>
      <name val="Arial"/>
      <family val="2"/>
    </font>
    <font>
      <sz val="7"/>
      <color indexed="34"/>
      <name val="Arial"/>
      <family val="2"/>
    </font>
    <font>
      <sz val="10"/>
      <color indexed="34"/>
      <name val="Arial"/>
      <family val="2"/>
    </font>
    <font>
      <sz val="10"/>
      <color indexed="34"/>
      <name val="Verdana"/>
      <family val="2"/>
    </font>
    <font>
      <i/>
      <sz val="9"/>
      <name val="Verdana"/>
      <family val="2"/>
    </font>
    <font>
      <b/>
      <sz val="8"/>
      <color rgb="FF652F89"/>
      <name val="Verdana"/>
      <family val="2"/>
    </font>
    <font>
      <sz val="9"/>
      <color rgb="FF000000"/>
      <name val="Verdana"/>
      <family val="2"/>
    </font>
    <font>
      <vertAlign val="superscript"/>
      <sz val="9"/>
      <name val="Verdana"/>
      <family val="2"/>
    </font>
    <font>
      <sz val="8"/>
      <color theme="0"/>
      <name val="Verdana"/>
      <family val="2"/>
    </font>
    <font>
      <sz val="9"/>
      <color theme="0"/>
      <name val="Verdana"/>
      <family val="2"/>
    </font>
    <font>
      <sz val="10"/>
      <color theme="0"/>
      <name val="Verdana"/>
      <family val="2"/>
    </font>
    <font>
      <b/>
      <sz val="9"/>
      <color theme="0"/>
      <name val="Verdana"/>
      <family val="2"/>
    </font>
    <font>
      <b/>
      <sz val="10"/>
      <color theme="0"/>
      <name val="Verdana"/>
      <family val="2"/>
    </font>
    <font>
      <b/>
      <i/>
      <sz val="9"/>
      <color theme="0"/>
      <name val="Verdana"/>
      <family val="2"/>
    </font>
    <font>
      <b/>
      <i/>
      <sz val="8"/>
      <color theme="0"/>
      <name val="Verdana"/>
      <family val="2"/>
    </font>
    <font>
      <b/>
      <sz val="9"/>
      <color rgb="FF7030A0"/>
      <name val="Verdana"/>
      <family val="2"/>
    </font>
    <font>
      <sz val="22"/>
      <color rgb="FF652F89"/>
      <name val="Verdana"/>
      <family val="2"/>
    </font>
    <font>
      <sz val="10"/>
      <color theme="0"/>
      <name val="Arial"/>
      <family val="2"/>
    </font>
    <font>
      <u/>
      <sz val="8"/>
      <color indexed="12"/>
      <name val="Verdana"/>
      <family val="2"/>
    </font>
    <font>
      <sz val="22"/>
      <color rgb="FF7030A0"/>
      <name val="Verdana"/>
      <family val="2"/>
    </font>
    <font>
      <sz val="10"/>
      <color rgb="FF652F89"/>
      <name val="Verdana"/>
      <family val="2"/>
    </font>
    <font>
      <sz val="9"/>
      <color rgb="FF652F89"/>
      <name val="Verdana"/>
      <family val="2"/>
    </font>
    <font>
      <b/>
      <u/>
      <sz val="10"/>
      <name val="Verdana"/>
      <family val="2"/>
    </font>
    <font>
      <b/>
      <sz val="10"/>
      <color rgb="FF652F89"/>
      <name val="Verdana"/>
      <family val="2"/>
    </font>
    <font>
      <b/>
      <i/>
      <sz val="10"/>
      <color rgb="FFFF0000"/>
      <name val="Verdana"/>
      <family val="2"/>
    </font>
    <font>
      <i/>
      <sz val="8"/>
      <color rgb="FFFF0000"/>
      <name val="Verdana"/>
      <family val="2"/>
    </font>
    <font>
      <b/>
      <u/>
      <sz val="8"/>
      <color indexed="12"/>
      <name val="Verdana"/>
      <family val="2"/>
    </font>
    <font>
      <b/>
      <sz val="18"/>
      <name val="Times New Roman"/>
      <family val="1"/>
    </font>
    <font>
      <sz val="12"/>
      <color indexed="9"/>
      <name val="Verdana"/>
      <family val="2"/>
    </font>
    <font>
      <b/>
      <sz val="12"/>
      <color indexed="34"/>
      <name val="Verdana"/>
      <family val="2"/>
    </font>
    <font>
      <b/>
      <sz val="10"/>
      <color rgb="FFCC0000"/>
      <name val="Verdana"/>
      <family val="2"/>
    </font>
    <font>
      <b/>
      <u/>
      <sz val="10"/>
      <color indexed="12"/>
      <name val="Verdana"/>
      <family val="2"/>
    </font>
    <font>
      <b/>
      <sz val="10"/>
      <color indexed="50"/>
      <name val="Wingdings 2"/>
      <family val="1"/>
      <charset val="2"/>
    </font>
    <font>
      <b/>
      <sz val="10"/>
      <color indexed="50"/>
      <name val="Verdana"/>
      <family val="2"/>
    </font>
    <font>
      <sz val="8.5"/>
      <name val="Verdana"/>
      <family val="2"/>
    </font>
    <font>
      <sz val="8"/>
      <color rgb="FF000000"/>
      <name val="Verdana"/>
      <family val="2"/>
    </font>
    <font>
      <sz val="10"/>
      <color rgb="FF000000"/>
      <name val="Arial"/>
      <family val="2"/>
    </font>
    <font>
      <b/>
      <sz val="8"/>
      <color rgb="FF000000"/>
      <name val="Verdana"/>
      <family val="2"/>
    </font>
    <font>
      <b/>
      <sz val="8"/>
      <color indexed="8"/>
      <name val="Verdana"/>
      <family val="2"/>
    </font>
    <font>
      <sz val="6"/>
      <name val="Verdana"/>
      <family val="2"/>
    </font>
    <font>
      <sz val="7"/>
      <name val="Verdana"/>
      <family val="2"/>
    </font>
    <font>
      <i/>
      <sz val="8"/>
      <name val="Verdana"/>
      <family val="2"/>
    </font>
    <font>
      <i/>
      <sz val="10"/>
      <name val="Verdana"/>
      <family val="2"/>
    </font>
    <font>
      <sz val="9"/>
      <color indexed="81"/>
      <name val="Tahoma"/>
      <family val="2"/>
    </font>
    <font>
      <b/>
      <sz val="9"/>
      <color indexed="81"/>
      <name val="Tahoma"/>
      <family val="2"/>
    </font>
    <font>
      <b/>
      <sz val="10"/>
      <color indexed="8"/>
      <name val="Verdana"/>
      <family val="2"/>
    </font>
    <font>
      <sz val="10"/>
      <color indexed="8"/>
      <name val="Verdana"/>
      <family val="2"/>
    </font>
    <font>
      <u/>
      <sz val="9"/>
      <name val="Verdana"/>
      <family val="2"/>
    </font>
    <font>
      <u/>
      <sz val="8"/>
      <name val="Verdana"/>
      <family val="2"/>
    </font>
    <font>
      <u/>
      <sz val="10"/>
      <color rgb="FF0070C0"/>
      <name val="Arial"/>
      <family val="2"/>
    </font>
    <font>
      <sz val="8"/>
      <color rgb="FFFF0000"/>
      <name val="Verdana"/>
      <family val="2"/>
    </font>
    <font>
      <sz val="8"/>
      <color rgb="FFFF0000"/>
      <name val="Wingdings 3"/>
      <family val="1"/>
      <charset val="2"/>
    </font>
  </fonts>
  <fills count="30">
    <fill>
      <patternFill patternType="none"/>
    </fill>
    <fill>
      <patternFill patternType="gray125"/>
    </fill>
    <fill>
      <patternFill patternType="solid">
        <fgColor indexed="29"/>
      </patternFill>
    </fill>
    <fill>
      <patternFill patternType="solid">
        <fgColor indexed="47"/>
      </patternFill>
    </fill>
    <fill>
      <patternFill patternType="solid">
        <fgColor indexed="26"/>
      </patternFill>
    </fill>
    <fill>
      <patternFill patternType="solid">
        <fgColor indexed="38"/>
      </patternFill>
    </fill>
    <fill>
      <patternFill patternType="solid">
        <fgColor indexed="43"/>
      </patternFill>
    </fill>
    <fill>
      <patternFill patternType="solid">
        <fgColor indexed="37"/>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39"/>
      </patternFill>
    </fill>
    <fill>
      <patternFill patternType="solid">
        <fgColor indexed="55"/>
      </patternFill>
    </fill>
    <fill>
      <patternFill patternType="solid">
        <fgColor indexed="42"/>
      </patternFill>
    </fill>
    <fill>
      <patternFill patternType="solid">
        <fgColor indexed="9"/>
        <bgColor indexed="64"/>
      </patternFill>
    </fill>
    <fill>
      <patternFill patternType="solid">
        <fgColor indexed="34"/>
        <bgColor indexed="64"/>
      </patternFill>
    </fill>
    <fill>
      <patternFill patternType="solid">
        <fgColor indexed="22"/>
        <bgColor indexed="64"/>
      </patternFill>
    </fill>
    <fill>
      <patternFill patternType="solid">
        <fgColor indexed="39"/>
        <bgColor indexed="64"/>
      </patternFill>
    </fill>
    <fill>
      <patternFill patternType="solid">
        <fgColor theme="0"/>
        <bgColor indexed="64"/>
      </patternFill>
    </fill>
    <fill>
      <patternFill patternType="solid">
        <fgColor theme="8" tint="0.59999389629810485"/>
        <bgColor indexed="64"/>
      </patternFill>
    </fill>
    <fill>
      <patternFill patternType="solid">
        <fgColor rgb="FF652D89"/>
        <bgColor indexed="64"/>
      </patternFill>
    </fill>
    <fill>
      <patternFill patternType="solid">
        <fgColor rgb="FFF5EBF5"/>
        <bgColor indexed="64"/>
      </patternFill>
    </fill>
    <fill>
      <patternFill patternType="solid">
        <fgColor rgb="FF652F89"/>
        <bgColor indexed="64"/>
      </patternFill>
    </fill>
    <fill>
      <patternFill patternType="solid">
        <fgColor theme="8" tint="0.79998168889431442"/>
        <bgColor indexed="64"/>
      </patternFill>
    </fill>
    <fill>
      <patternFill patternType="solid">
        <fgColor rgb="FFFF0066"/>
        <bgColor indexed="64"/>
      </patternFill>
    </fill>
    <fill>
      <patternFill patternType="solid">
        <fgColor theme="3" tint="0.79998168889431442"/>
        <bgColor indexed="64"/>
      </patternFill>
    </fill>
    <fill>
      <patternFill patternType="solid">
        <fgColor rgb="FFFFFF00"/>
        <bgColor indexed="64"/>
      </patternFill>
    </fill>
  </fills>
  <borders count="1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9"/>
      </bottom>
      <diagonal/>
    </border>
    <border>
      <left/>
      <right/>
      <top/>
      <bottom style="medium">
        <color indexed="2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34"/>
      </left>
      <right/>
      <top/>
      <bottom/>
      <diagonal/>
    </border>
    <border>
      <left/>
      <right style="thin">
        <color indexed="34"/>
      </right>
      <top/>
      <bottom/>
      <diagonal/>
    </border>
    <border>
      <left/>
      <right/>
      <top/>
      <bottom style="thin">
        <color indexed="34"/>
      </bottom>
      <diagonal/>
    </border>
    <border>
      <left/>
      <right style="thin">
        <color indexed="34"/>
      </right>
      <top style="thin">
        <color indexed="34"/>
      </top>
      <bottom/>
      <diagonal/>
    </border>
    <border>
      <left style="thin">
        <color indexed="34"/>
      </left>
      <right/>
      <top style="thin">
        <color indexed="34"/>
      </top>
      <bottom/>
      <diagonal/>
    </border>
    <border>
      <left/>
      <right/>
      <top style="thin">
        <color indexed="34"/>
      </top>
      <bottom/>
      <diagonal/>
    </border>
    <border>
      <left style="thin">
        <color indexed="34"/>
      </left>
      <right/>
      <top style="thin">
        <color indexed="34"/>
      </top>
      <bottom style="thin">
        <color indexed="34"/>
      </bottom>
      <diagonal/>
    </border>
    <border>
      <left/>
      <right/>
      <top style="thin">
        <color indexed="34"/>
      </top>
      <bottom style="thin">
        <color indexed="34"/>
      </bottom>
      <diagonal/>
    </border>
    <border>
      <left/>
      <right style="thin">
        <color indexed="34"/>
      </right>
      <top style="thin">
        <color indexed="34"/>
      </top>
      <bottom style="thin">
        <color indexed="3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34"/>
      </left>
      <right/>
      <top/>
      <bottom style="thin">
        <color indexed="34"/>
      </bottom>
      <diagonal/>
    </border>
    <border>
      <left/>
      <right/>
      <top/>
      <bottom style="thin">
        <color indexed="34"/>
      </bottom>
      <diagonal/>
    </border>
    <border>
      <left/>
      <right style="thin">
        <color indexed="34"/>
      </right>
      <top/>
      <bottom style="thin">
        <color indexed="34"/>
      </bottom>
      <diagonal/>
    </border>
    <border>
      <left/>
      <right style="thin">
        <color rgb="FF652F89"/>
      </right>
      <top/>
      <bottom style="thin">
        <color rgb="FF652F89"/>
      </bottom>
      <diagonal/>
    </border>
    <border>
      <left/>
      <right/>
      <top/>
      <bottom style="thin">
        <color rgb="FF652F89"/>
      </bottom>
      <diagonal/>
    </border>
    <border>
      <left style="thin">
        <color rgb="FF652F89"/>
      </left>
      <right/>
      <top/>
      <bottom style="thin">
        <color rgb="FF652F89"/>
      </bottom>
      <diagonal/>
    </border>
    <border>
      <left/>
      <right style="thin">
        <color rgb="FF652F89"/>
      </right>
      <top/>
      <bottom/>
      <diagonal/>
    </border>
    <border>
      <left style="thin">
        <color rgb="FF652F89"/>
      </left>
      <right/>
      <top/>
      <bottom/>
      <diagonal/>
    </border>
    <border>
      <left/>
      <right style="thin">
        <color rgb="FF652F89"/>
      </right>
      <top style="thin">
        <color rgb="FF652F89"/>
      </top>
      <bottom style="thin">
        <color rgb="FF652F89"/>
      </bottom>
      <diagonal/>
    </border>
    <border>
      <left/>
      <right/>
      <top style="thin">
        <color rgb="FF652F89"/>
      </top>
      <bottom style="thin">
        <color rgb="FF652F89"/>
      </bottom>
      <diagonal/>
    </border>
    <border>
      <left style="thin">
        <color rgb="FF652F89"/>
      </left>
      <right/>
      <top style="thin">
        <color rgb="FF652F89"/>
      </top>
      <bottom style="thin">
        <color rgb="FF652F89"/>
      </bottom>
      <diagonal/>
    </border>
    <border>
      <left/>
      <right style="thin">
        <color rgb="FF652F89"/>
      </right>
      <top style="thin">
        <color rgb="FF652F89"/>
      </top>
      <bottom/>
      <diagonal/>
    </border>
    <border>
      <left/>
      <right/>
      <top style="thin">
        <color rgb="FF652F89"/>
      </top>
      <bottom/>
      <diagonal/>
    </border>
    <border>
      <left style="thin">
        <color rgb="FF652F89"/>
      </left>
      <right/>
      <top style="thin">
        <color rgb="FF652F89"/>
      </top>
      <bottom/>
      <diagonal/>
    </border>
    <border>
      <left style="thin">
        <color indexed="34"/>
      </left>
      <right style="thin">
        <color indexed="34"/>
      </right>
      <top/>
      <bottom style="thin">
        <color indexed="34"/>
      </bottom>
      <diagonal/>
    </border>
    <border>
      <left style="thin">
        <color indexed="9"/>
      </left>
      <right/>
      <top/>
      <bottom style="thin">
        <color rgb="FF652F89"/>
      </bottom>
      <diagonal/>
    </border>
    <border>
      <left/>
      <right style="thin">
        <color indexed="9"/>
      </right>
      <top style="thin">
        <color rgb="FF652F89"/>
      </top>
      <bottom style="thin">
        <color rgb="FF652F89"/>
      </bottom>
      <diagonal/>
    </border>
    <border>
      <left/>
      <right style="thin">
        <color theme="0"/>
      </right>
      <top style="thin">
        <color rgb="FF652F89"/>
      </top>
      <bottom style="thin">
        <color rgb="FF652F89"/>
      </bottom>
      <diagonal/>
    </border>
    <border>
      <left style="thin">
        <color theme="0"/>
      </left>
      <right/>
      <top/>
      <bottom style="thin">
        <color rgb="FF652F89"/>
      </bottom>
      <diagonal/>
    </border>
    <border>
      <left/>
      <right style="thin">
        <color rgb="FF7030A0"/>
      </right>
      <top style="thin">
        <color rgb="FF7030A0"/>
      </top>
      <bottom style="thin">
        <color rgb="FF7030A0"/>
      </bottom>
      <diagonal/>
    </border>
    <border>
      <left/>
      <right/>
      <top style="thin">
        <color rgb="FF7030A0"/>
      </top>
      <bottom style="thin">
        <color rgb="FF7030A0"/>
      </bottom>
      <diagonal/>
    </border>
    <border>
      <left style="thin">
        <color rgb="FF7030A0"/>
      </left>
      <right/>
      <top style="thin">
        <color rgb="FF7030A0"/>
      </top>
      <bottom style="thin">
        <color rgb="FF7030A0"/>
      </bottom>
      <diagonal/>
    </border>
    <border>
      <left/>
      <right style="thin">
        <color theme="0"/>
      </right>
      <top/>
      <bottom style="thin">
        <color rgb="FF652F89"/>
      </bottom>
      <diagonal/>
    </border>
    <border>
      <left style="thin">
        <color theme="0"/>
      </left>
      <right/>
      <top/>
      <bottom/>
      <diagonal/>
    </border>
    <border>
      <left/>
      <right style="thin">
        <color theme="0"/>
      </right>
      <top/>
      <bottom/>
      <diagonal/>
    </border>
    <border>
      <left style="thin">
        <color theme="0"/>
      </left>
      <right/>
      <top style="thin">
        <color rgb="FF652F89"/>
      </top>
      <bottom/>
      <diagonal/>
    </border>
    <border>
      <left/>
      <right style="thin">
        <color theme="0"/>
      </right>
      <top style="thin">
        <color rgb="FF652F89"/>
      </top>
      <bottom/>
      <diagonal/>
    </border>
    <border>
      <left/>
      <right/>
      <top style="thin">
        <color rgb="FF7030A0"/>
      </top>
      <bottom/>
      <diagonal/>
    </border>
    <border>
      <left/>
      <right/>
      <top/>
      <bottom style="thin">
        <color rgb="FF7030A0"/>
      </bottom>
      <diagonal/>
    </border>
    <border>
      <left/>
      <right style="thin">
        <color theme="0"/>
      </right>
      <top/>
      <bottom style="thin">
        <color rgb="FF7030A0"/>
      </bottom>
      <diagonal/>
    </border>
    <border>
      <left style="thin">
        <color rgb="FF7030A0"/>
      </left>
      <right/>
      <top/>
      <bottom style="thin">
        <color rgb="FF7030A0"/>
      </bottom>
      <diagonal/>
    </border>
    <border>
      <left style="thin">
        <color rgb="FF7030A0"/>
      </left>
      <right/>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right style="medium">
        <color rgb="FF652F89"/>
      </right>
      <top/>
      <bottom style="medium">
        <color rgb="FF652F89"/>
      </bottom>
      <diagonal/>
    </border>
    <border>
      <left/>
      <right/>
      <top/>
      <bottom style="medium">
        <color rgb="FF652F89"/>
      </bottom>
      <diagonal/>
    </border>
    <border>
      <left style="medium">
        <color rgb="FF652F89"/>
      </left>
      <right/>
      <top/>
      <bottom style="medium">
        <color rgb="FF652F89"/>
      </bottom>
      <diagonal/>
    </border>
    <border>
      <left/>
      <right style="medium">
        <color rgb="FF652F89"/>
      </right>
      <top/>
      <bottom/>
      <diagonal/>
    </border>
    <border>
      <left style="medium">
        <color rgb="FF652F89"/>
      </left>
      <right/>
      <top/>
      <bottom/>
      <diagonal/>
    </border>
    <border>
      <left/>
      <right style="medium">
        <color rgb="FF652F89"/>
      </right>
      <top style="medium">
        <color rgb="FF652F89"/>
      </top>
      <bottom/>
      <diagonal/>
    </border>
    <border>
      <left/>
      <right/>
      <top style="medium">
        <color rgb="FF652F89"/>
      </top>
      <bottom/>
      <diagonal/>
    </border>
    <border>
      <left style="medium">
        <color rgb="FF652F89"/>
      </left>
      <right/>
      <top style="medium">
        <color rgb="FF652F89"/>
      </top>
      <bottom/>
      <diagonal/>
    </border>
    <border>
      <left/>
      <right style="thin">
        <color theme="0"/>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rgb="FF652F89"/>
      </top>
      <bottom/>
      <diagonal/>
    </border>
    <border>
      <left style="thin">
        <color rgb="FF652F89"/>
      </left>
      <right/>
      <top style="thin">
        <color rgb="FF652F89"/>
      </top>
      <bottom style="thin">
        <color theme="0"/>
      </bottom>
      <diagonal/>
    </border>
    <border>
      <left/>
      <right/>
      <top style="thin">
        <color rgb="FF652F89"/>
      </top>
      <bottom style="thin">
        <color theme="0"/>
      </bottom>
      <diagonal/>
    </border>
    <border>
      <left style="thin">
        <color theme="0"/>
      </left>
      <right style="thin">
        <color theme="0"/>
      </right>
      <top/>
      <bottom style="thin">
        <color rgb="FF652F89"/>
      </bottom>
      <diagonal/>
    </border>
    <border>
      <left/>
      <right style="hair">
        <color rgb="FF652F89"/>
      </right>
      <top style="hair">
        <color rgb="FF652F89"/>
      </top>
      <bottom style="hair">
        <color rgb="FF652F89"/>
      </bottom>
      <diagonal/>
    </border>
    <border>
      <left/>
      <right style="hair">
        <color rgb="FF652F89"/>
      </right>
      <top style="hair">
        <color rgb="FF652F89"/>
      </top>
      <bottom style="medium">
        <color rgb="FF652F89"/>
      </bottom>
      <diagonal/>
    </border>
    <border>
      <left/>
      <right style="thin">
        <color rgb="FF652F89"/>
      </right>
      <top style="thin">
        <color rgb="FF652F89"/>
      </top>
      <bottom style="thin">
        <color theme="0"/>
      </bottom>
      <diagonal/>
    </border>
    <border>
      <left style="thin">
        <color rgb="FF652F89"/>
      </left>
      <right style="thin">
        <color theme="0"/>
      </right>
      <top style="thin">
        <color rgb="FF652F89"/>
      </top>
      <bottom/>
      <diagonal/>
    </border>
    <border>
      <left style="thin">
        <color theme="0"/>
      </left>
      <right style="thin">
        <color rgb="FF652F89"/>
      </right>
      <top style="thin">
        <color rgb="FF652F89"/>
      </top>
      <bottom/>
      <diagonal/>
    </border>
    <border>
      <left style="thin">
        <color rgb="FF652F89"/>
      </left>
      <right style="thin">
        <color theme="0"/>
      </right>
      <top/>
      <bottom/>
      <diagonal/>
    </border>
    <border>
      <left style="thin">
        <color theme="0"/>
      </left>
      <right style="thin">
        <color rgb="FF652F89"/>
      </right>
      <top/>
      <bottom/>
      <diagonal/>
    </border>
    <border>
      <left style="thin">
        <color rgb="FF652F89"/>
      </left>
      <right style="thin">
        <color theme="0"/>
      </right>
      <top/>
      <bottom style="thin">
        <color rgb="FF652F89"/>
      </bottom>
      <diagonal/>
    </border>
    <border>
      <left style="thin">
        <color theme="0"/>
      </left>
      <right style="thin">
        <color rgb="FF652F89"/>
      </right>
      <top/>
      <bottom style="thin">
        <color rgb="FF652F89"/>
      </bottom>
      <diagonal/>
    </border>
    <border>
      <left/>
      <right style="thin">
        <color rgb="FF7030A0"/>
      </right>
      <top style="thin">
        <color rgb="FF7030A0"/>
      </top>
      <bottom/>
      <diagonal/>
    </border>
    <border>
      <left/>
      <right style="thin">
        <color rgb="FF7030A0"/>
      </right>
      <top/>
      <bottom/>
      <diagonal/>
    </border>
    <border>
      <left style="thin">
        <color theme="0"/>
      </left>
      <right/>
      <top/>
      <bottom style="thin">
        <color rgb="FF7030A0"/>
      </bottom>
      <diagonal/>
    </border>
    <border>
      <left/>
      <right style="thin">
        <color rgb="FF7030A0"/>
      </right>
      <top/>
      <bottom style="thin">
        <color rgb="FF7030A0"/>
      </bottom>
      <diagonal/>
    </border>
    <border>
      <left style="thin">
        <color rgb="FF652F89"/>
      </left>
      <right/>
      <top style="thin">
        <color rgb="FF652F89"/>
      </top>
      <bottom style="hair">
        <color rgb="FF652F89"/>
      </bottom>
      <diagonal/>
    </border>
    <border>
      <left/>
      <right/>
      <top style="thin">
        <color rgb="FF652F89"/>
      </top>
      <bottom style="hair">
        <color rgb="FF652F89"/>
      </bottom>
      <diagonal/>
    </border>
    <border>
      <left/>
      <right style="thin">
        <color rgb="FF652F89"/>
      </right>
      <top style="thin">
        <color rgb="FF652F89"/>
      </top>
      <bottom style="hair">
        <color rgb="FF652F89"/>
      </bottom>
      <diagonal/>
    </border>
    <border>
      <left style="thin">
        <color rgb="FF652F89"/>
      </left>
      <right/>
      <top style="hair">
        <color rgb="FF652F89"/>
      </top>
      <bottom style="hair">
        <color rgb="FF652F89"/>
      </bottom>
      <diagonal/>
    </border>
    <border>
      <left/>
      <right/>
      <top style="hair">
        <color rgb="FF652F89"/>
      </top>
      <bottom style="hair">
        <color rgb="FF652F89"/>
      </bottom>
      <diagonal/>
    </border>
    <border>
      <left/>
      <right style="thin">
        <color rgb="FF652F89"/>
      </right>
      <top style="hair">
        <color rgb="FF652F89"/>
      </top>
      <bottom style="hair">
        <color rgb="FF652F89"/>
      </bottom>
      <diagonal/>
    </border>
    <border>
      <left style="thin">
        <color rgb="FF652F89"/>
      </left>
      <right/>
      <top style="hair">
        <color rgb="FF652F89"/>
      </top>
      <bottom style="thin">
        <color rgb="FF652F89"/>
      </bottom>
      <diagonal/>
    </border>
    <border>
      <left/>
      <right/>
      <top style="hair">
        <color rgb="FF652F89"/>
      </top>
      <bottom style="thin">
        <color rgb="FF652F89"/>
      </bottom>
      <diagonal/>
    </border>
    <border>
      <left/>
      <right style="thin">
        <color rgb="FF652F89"/>
      </right>
      <top style="hair">
        <color rgb="FF652F89"/>
      </top>
      <bottom style="thin">
        <color rgb="FF652F89"/>
      </bottom>
      <diagonal/>
    </border>
    <border>
      <left style="hair">
        <color rgb="FF652F89"/>
      </left>
      <right/>
      <top style="hair">
        <color rgb="FF652F89"/>
      </top>
      <bottom style="hair">
        <color rgb="FF652F89"/>
      </bottom>
      <diagonal/>
    </border>
    <border>
      <left/>
      <right style="medium">
        <color rgb="FF652F89"/>
      </right>
      <top style="hair">
        <color rgb="FF652F89"/>
      </top>
      <bottom style="hair">
        <color rgb="FF652F89"/>
      </bottom>
      <diagonal/>
    </border>
    <border>
      <left/>
      <right/>
      <top style="hair">
        <color rgb="FF652F89"/>
      </top>
      <bottom style="medium">
        <color rgb="FF652F89"/>
      </bottom>
      <diagonal/>
    </border>
    <border>
      <left style="hair">
        <color rgb="FF652F89"/>
      </left>
      <right/>
      <top style="hair">
        <color rgb="FF652F89"/>
      </top>
      <bottom style="medium">
        <color rgb="FF652F89"/>
      </bottom>
      <diagonal/>
    </border>
    <border>
      <left style="medium">
        <color rgb="FF652F89"/>
      </left>
      <right/>
      <top style="hair">
        <color rgb="FF652F89"/>
      </top>
      <bottom style="hair">
        <color rgb="FF652F89"/>
      </bottom>
      <diagonal/>
    </border>
    <border>
      <left style="medium">
        <color rgb="FF652F89"/>
      </left>
      <right/>
      <top style="hair">
        <color rgb="FF652F89"/>
      </top>
      <bottom style="medium">
        <color rgb="FF652F89"/>
      </bottom>
      <diagonal/>
    </border>
    <border>
      <left style="hair">
        <color rgb="FF652F89"/>
      </left>
      <right/>
      <top/>
      <bottom style="hair">
        <color rgb="FF652F89"/>
      </bottom>
      <diagonal/>
    </border>
    <border>
      <left/>
      <right/>
      <top/>
      <bottom style="hair">
        <color rgb="FF652F89"/>
      </bottom>
      <diagonal/>
    </border>
    <border>
      <left/>
      <right style="medium">
        <color rgb="FF652F89"/>
      </right>
      <top/>
      <bottom style="thin">
        <color rgb="FF652F89"/>
      </bottom>
      <diagonal/>
    </border>
    <border>
      <left/>
      <right/>
      <top style="double">
        <color rgb="FF652F89"/>
      </top>
      <bottom style="double">
        <color rgb="FF652F89"/>
      </bottom>
      <diagonal/>
    </border>
    <border>
      <left style="thin">
        <color indexed="34"/>
      </left>
      <right/>
      <top style="thin">
        <color indexed="34"/>
      </top>
      <bottom/>
      <diagonal/>
    </border>
    <border>
      <left/>
      <right/>
      <top style="thin">
        <color indexed="34"/>
      </top>
      <bottom/>
      <diagonal/>
    </border>
    <border>
      <left/>
      <right style="thin">
        <color indexed="34"/>
      </right>
      <top style="thin">
        <color indexed="34"/>
      </top>
      <bottom/>
      <diagonal/>
    </border>
    <border>
      <left style="thin">
        <color indexed="34"/>
      </left>
      <right/>
      <top style="thin">
        <color indexed="34"/>
      </top>
      <bottom style="thin">
        <color indexed="34"/>
      </bottom>
      <diagonal/>
    </border>
    <border>
      <left/>
      <right/>
      <top style="thin">
        <color indexed="34"/>
      </top>
      <bottom style="thin">
        <color indexed="34"/>
      </bottom>
      <diagonal/>
    </border>
    <border>
      <left/>
      <right style="thin">
        <color indexed="34"/>
      </right>
      <top style="thin">
        <color indexed="34"/>
      </top>
      <bottom style="thin">
        <color indexed="34"/>
      </bottom>
      <diagonal/>
    </border>
    <border>
      <left style="medium">
        <color indexed="34"/>
      </left>
      <right/>
      <top style="medium">
        <color indexed="34"/>
      </top>
      <bottom style="medium">
        <color indexed="34"/>
      </bottom>
      <diagonal/>
    </border>
    <border>
      <left/>
      <right/>
      <top style="medium">
        <color indexed="34"/>
      </top>
      <bottom style="medium">
        <color indexed="34"/>
      </bottom>
      <diagonal/>
    </border>
    <border>
      <left/>
      <right style="medium">
        <color indexed="34"/>
      </right>
      <top style="medium">
        <color indexed="34"/>
      </top>
      <bottom style="medium">
        <color indexed="34"/>
      </bottom>
      <diagonal/>
    </border>
    <border>
      <left/>
      <right/>
      <top style="medium">
        <color indexed="34"/>
      </top>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thin">
        <color indexed="34"/>
      </left>
      <right/>
      <top style="hair">
        <color indexed="34"/>
      </top>
      <bottom style="hair">
        <color indexed="34"/>
      </bottom>
      <diagonal/>
    </border>
    <border>
      <left/>
      <right/>
      <top style="hair">
        <color indexed="34"/>
      </top>
      <bottom style="hair">
        <color indexed="34"/>
      </bottom>
      <diagonal/>
    </border>
    <border>
      <left/>
      <right style="thin">
        <color indexed="34"/>
      </right>
      <top style="hair">
        <color indexed="34"/>
      </top>
      <bottom style="hair">
        <color indexed="34"/>
      </bottom>
      <diagonal/>
    </border>
    <border>
      <left style="thin">
        <color indexed="34"/>
      </left>
      <right/>
      <top style="hair">
        <color indexed="34"/>
      </top>
      <bottom style="thin">
        <color indexed="34"/>
      </bottom>
      <diagonal/>
    </border>
    <border>
      <left/>
      <right/>
      <top style="hair">
        <color indexed="34"/>
      </top>
      <bottom style="thin">
        <color indexed="34"/>
      </bottom>
      <diagonal/>
    </border>
    <border>
      <left/>
      <right style="thin">
        <color indexed="34"/>
      </right>
      <top style="hair">
        <color indexed="34"/>
      </top>
      <bottom style="thin">
        <color indexed="34"/>
      </bottom>
      <diagonal/>
    </border>
    <border>
      <left/>
      <right/>
      <top/>
      <bottom style="double">
        <color rgb="FF652F89"/>
      </bottom>
      <diagonal/>
    </border>
    <border>
      <left/>
      <right/>
      <top style="thin">
        <color rgb="FF652F89"/>
      </top>
      <bottom style="double">
        <color rgb="FF652F89"/>
      </bottom>
      <diagonal/>
    </border>
    <border>
      <left style="medium">
        <color rgb="FF652F89"/>
      </left>
      <right/>
      <top style="double">
        <color rgb="FF652F89"/>
      </top>
      <bottom style="hair">
        <color rgb="FF652F89"/>
      </bottom>
      <diagonal/>
    </border>
    <border>
      <left/>
      <right/>
      <top style="double">
        <color rgb="FF652F89"/>
      </top>
      <bottom style="hair">
        <color rgb="FF652F89"/>
      </bottom>
      <diagonal/>
    </border>
    <border>
      <left/>
      <right style="hair">
        <color rgb="FF652F89"/>
      </right>
      <top style="double">
        <color rgb="FF652F89"/>
      </top>
      <bottom style="hair">
        <color rgb="FF652F89"/>
      </bottom>
      <diagonal/>
    </border>
    <border>
      <left/>
      <right style="medium">
        <color rgb="FF652F89"/>
      </right>
      <top style="thin">
        <color rgb="FF652F89"/>
      </top>
      <bottom style="double">
        <color rgb="FF652F89"/>
      </bottom>
      <diagonal/>
    </border>
    <border>
      <left/>
      <right style="medium">
        <color rgb="FF652F89"/>
      </right>
      <top style="double">
        <color rgb="FF652F89"/>
      </top>
      <bottom style="hair">
        <color rgb="FF652F89"/>
      </bottom>
      <diagonal/>
    </border>
    <border>
      <left style="medium">
        <color rgb="FF652F89"/>
      </left>
      <right/>
      <top/>
      <bottom style="double">
        <color rgb="FF652F89"/>
      </bottom>
      <diagonal/>
    </border>
    <border>
      <left/>
      <right style="hair">
        <color rgb="FF652F89"/>
      </right>
      <top/>
      <bottom style="double">
        <color rgb="FF652F89"/>
      </bottom>
      <diagonal/>
    </border>
    <border>
      <left style="hair">
        <color rgb="FF652F89"/>
      </left>
      <right/>
      <top/>
      <bottom/>
      <diagonal/>
    </border>
    <border>
      <left style="double">
        <color rgb="FF652F89"/>
      </left>
      <right/>
      <top style="double">
        <color rgb="FF652F89"/>
      </top>
      <bottom style="hair">
        <color rgb="FF652F89"/>
      </bottom>
      <diagonal/>
    </border>
    <border>
      <left style="double">
        <color rgb="FF652F89"/>
      </left>
      <right/>
      <top style="hair">
        <color rgb="FF652F89"/>
      </top>
      <bottom style="hair">
        <color rgb="FF652F89"/>
      </bottom>
      <diagonal/>
    </border>
    <border>
      <left style="double">
        <color theme="0"/>
      </left>
      <right/>
      <top/>
      <bottom/>
      <diagonal/>
    </border>
    <border>
      <left style="double">
        <color theme="0"/>
      </left>
      <right/>
      <top/>
      <bottom style="thin">
        <color rgb="FF652F89"/>
      </bottom>
      <diagonal/>
    </border>
    <border>
      <left style="double">
        <color rgb="FF652F89"/>
      </left>
      <right/>
      <top style="thin">
        <color rgb="FF652F89"/>
      </top>
      <bottom style="double">
        <color rgb="FF652F89"/>
      </bottom>
      <diagonal/>
    </border>
    <border>
      <left style="thin">
        <color theme="0"/>
      </left>
      <right style="thin">
        <color theme="0"/>
      </right>
      <top style="thin">
        <color theme="0"/>
      </top>
      <bottom/>
      <diagonal/>
    </border>
    <border>
      <left style="thin">
        <color theme="0"/>
      </left>
      <right/>
      <top style="thin">
        <color theme="0"/>
      </top>
      <bottom/>
      <diagonal/>
    </border>
    <border>
      <left style="double">
        <color theme="0"/>
      </left>
      <right/>
      <top style="medium">
        <color rgb="FF652F89"/>
      </top>
      <bottom/>
      <diagonal/>
    </border>
    <border>
      <left style="medium">
        <color rgb="FF652F89"/>
      </left>
      <right style="thin">
        <color theme="0"/>
      </right>
      <top style="thin">
        <color theme="0"/>
      </top>
      <bottom/>
      <diagonal/>
    </border>
    <border>
      <left/>
      <right style="medium">
        <color rgb="FF652F89"/>
      </right>
      <top style="medium">
        <color rgb="FF652F89"/>
      </top>
      <bottom style="medium">
        <color rgb="FF652F89"/>
      </bottom>
      <diagonal/>
    </border>
    <border>
      <left/>
      <right/>
      <top style="medium">
        <color rgb="FF652F89"/>
      </top>
      <bottom style="medium">
        <color rgb="FF652F89"/>
      </bottom>
      <diagonal/>
    </border>
    <border>
      <left style="thin">
        <color rgb="FF652F89"/>
      </left>
      <right style="medium">
        <color rgb="FF652F89"/>
      </right>
      <top style="medium">
        <color rgb="FF652F89"/>
      </top>
      <bottom style="medium">
        <color rgb="FF652F89"/>
      </bottom>
      <diagonal/>
    </border>
    <border>
      <left style="thin">
        <color rgb="FF652F89"/>
      </left>
      <right/>
      <top style="medium">
        <color rgb="FF652F89"/>
      </top>
      <bottom style="medium">
        <color rgb="FF652F89"/>
      </bottom>
      <diagonal/>
    </border>
    <border>
      <left style="thin">
        <color rgb="FF652F89"/>
      </left>
      <right style="thin">
        <color rgb="FF652F89"/>
      </right>
      <top style="medium">
        <color rgb="FF652F89"/>
      </top>
      <bottom style="medium">
        <color rgb="FF652F89"/>
      </bottom>
      <diagonal/>
    </border>
    <border>
      <left/>
      <right style="thin">
        <color rgb="FF652F89"/>
      </right>
      <top style="medium">
        <color rgb="FF652F89"/>
      </top>
      <bottom style="medium">
        <color rgb="FF652F89"/>
      </bottom>
      <diagonal/>
    </border>
    <border>
      <left style="thin">
        <color indexed="34"/>
      </left>
      <right/>
      <top style="medium">
        <color indexed="34"/>
      </top>
      <bottom style="medium">
        <color indexed="34"/>
      </bottom>
      <diagonal/>
    </border>
    <border>
      <left style="thin">
        <color rgb="FF652D89"/>
      </left>
      <right/>
      <top style="thin">
        <color rgb="FF652D89"/>
      </top>
      <bottom/>
      <diagonal/>
    </border>
    <border>
      <left/>
      <right/>
      <top style="thin">
        <color rgb="FF652D89"/>
      </top>
      <bottom/>
      <diagonal/>
    </border>
    <border>
      <left/>
      <right style="thin">
        <color rgb="FF652D89"/>
      </right>
      <top style="thin">
        <color rgb="FF652D89"/>
      </top>
      <bottom/>
      <diagonal/>
    </border>
    <border>
      <left style="thin">
        <color rgb="FF652D89"/>
      </left>
      <right/>
      <top/>
      <bottom style="thin">
        <color rgb="FF652D89"/>
      </bottom>
      <diagonal/>
    </border>
    <border>
      <left/>
      <right/>
      <top/>
      <bottom style="thin">
        <color rgb="FF652D89"/>
      </bottom>
      <diagonal/>
    </border>
    <border>
      <left/>
      <right style="thin">
        <color rgb="FF652D89"/>
      </right>
      <top/>
      <bottom style="thin">
        <color rgb="FF652D89"/>
      </bottom>
      <diagonal/>
    </border>
    <border>
      <left style="thin">
        <color rgb="FF652D89"/>
      </left>
      <right/>
      <top style="thin">
        <color rgb="FF652D89"/>
      </top>
      <bottom style="thin">
        <color rgb="FF652D89"/>
      </bottom>
      <diagonal/>
    </border>
    <border>
      <left/>
      <right/>
      <top style="thin">
        <color rgb="FF652D89"/>
      </top>
      <bottom style="thin">
        <color rgb="FF652D89"/>
      </bottom>
      <diagonal/>
    </border>
    <border>
      <left/>
      <right style="thin">
        <color rgb="FF652D89"/>
      </right>
      <top style="thin">
        <color rgb="FF652D89"/>
      </top>
      <bottom style="thin">
        <color rgb="FF652D89"/>
      </bottom>
      <diagonal/>
    </border>
    <border>
      <left style="thin">
        <color rgb="FF652D89"/>
      </left>
      <right/>
      <top style="thin">
        <color rgb="FF652F89"/>
      </top>
      <bottom/>
      <diagonal/>
    </border>
    <border>
      <left style="thin">
        <color rgb="FF652D89"/>
      </left>
      <right/>
      <top/>
      <bottom/>
      <diagonal/>
    </border>
    <border>
      <left style="thin">
        <color rgb="FF652D89"/>
      </left>
      <right/>
      <top/>
      <bottom style="thin">
        <color rgb="FF652F89"/>
      </bottom>
      <diagonal/>
    </border>
    <border>
      <left style="medium">
        <color rgb="FF652F89"/>
      </left>
      <right/>
      <top style="medium">
        <color rgb="FF652F89"/>
      </top>
      <bottom style="medium">
        <color rgb="FF652F89"/>
      </bottom>
      <diagonal/>
    </border>
    <border>
      <left/>
      <right style="thin">
        <color indexed="34"/>
      </right>
      <top style="medium">
        <color indexed="34"/>
      </top>
      <bottom style="medium">
        <color indexed="34"/>
      </bottom>
      <diagonal/>
    </border>
    <border>
      <left style="thin">
        <color indexed="34"/>
      </left>
      <right/>
      <top/>
      <bottom style="hair">
        <color indexed="34"/>
      </bottom>
      <diagonal/>
    </border>
    <border>
      <left/>
      <right/>
      <top/>
      <bottom style="hair">
        <color indexed="34"/>
      </bottom>
      <diagonal/>
    </border>
    <border>
      <left/>
      <right style="thin">
        <color indexed="34"/>
      </right>
      <top/>
      <bottom style="hair">
        <color indexed="34"/>
      </bottom>
      <diagonal/>
    </border>
    <border>
      <left style="thin">
        <color rgb="FF652F89"/>
      </left>
      <right/>
      <top/>
      <bottom style="medium">
        <color rgb="FF652F89"/>
      </bottom>
      <diagonal/>
    </border>
    <border>
      <left/>
      <right style="thin">
        <color rgb="FF652F89"/>
      </right>
      <top/>
      <bottom style="medium">
        <color rgb="FF652F89"/>
      </bottom>
      <diagonal/>
    </border>
    <border>
      <left style="thin">
        <color indexed="34"/>
      </left>
      <right/>
      <top/>
      <bottom style="medium">
        <color indexed="34"/>
      </bottom>
      <diagonal/>
    </border>
    <border>
      <left/>
      <right/>
      <top/>
      <bottom style="medium">
        <color indexed="34"/>
      </bottom>
      <diagonal/>
    </border>
    <border>
      <left/>
      <right style="thin">
        <color indexed="34"/>
      </right>
      <top/>
      <bottom style="medium">
        <color indexed="34"/>
      </bottom>
      <diagonal/>
    </border>
    <border>
      <left style="thin">
        <color rgb="FF652F89"/>
      </left>
      <right/>
      <top style="thin">
        <color rgb="FF652F89"/>
      </top>
      <bottom style="medium">
        <color rgb="FF652F89"/>
      </bottom>
      <diagonal/>
    </border>
    <border>
      <left/>
      <right/>
      <top style="thin">
        <color rgb="FF652F89"/>
      </top>
      <bottom style="medium">
        <color rgb="FF652F89"/>
      </bottom>
      <diagonal/>
    </border>
    <border>
      <left/>
      <right style="medium">
        <color rgb="FF652F89"/>
      </right>
      <top style="thin">
        <color rgb="FF652F89"/>
      </top>
      <bottom style="medium">
        <color rgb="FF652F89"/>
      </bottom>
      <diagonal/>
    </border>
    <border>
      <left/>
      <right style="thin">
        <color rgb="FF652F89"/>
      </right>
      <top style="thin">
        <color rgb="FF652F89"/>
      </top>
      <bottom style="medium">
        <color rgb="FF652F89"/>
      </bottom>
      <diagonal/>
    </border>
    <border>
      <left style="thin">
        <color theme="0"/>
      </left>
      <right/>
      <top style="thin">
        <color rgb="FF652F89"/>
      </top>
      <bottom style="thin">
        <color theme="0"/>
      </bottom>
      <diagonal/>
    </border>
    <border>
      <left style="double">
        <color rgb="FF652F89"/>
      </left>
      <right/>
      <top style="hair">
        <color rgb="FF652F89"/>
      </top>
      <bottom style="double">
        <color rgb="FF652F89"/>
      </bottom>
      <diagonal/>
    </border>
    <border>
      <left/>
      <right/>
      <top style="hair">
        <color rgb="FF652F89"/>
      </top>
      <bottom style="double">
        <color rgb="FF652F89"/>
      </bottom>
      <diagonal/>
    </border>
    <border>
      <left/>
      <right style="medium">
        <color rgb="FF652F89"/>
      </right>
      <top style="hair">
        <color rgb="FF652F89"/>
      </top>
      <bottom style="double">
        <color rgb="FF652F89"/>
      </bottom>
      <diagonal/>
    </border>
    <border>
      <left/>
      <right style="medium">
        <color indexed="34"/>
      </right>
      <top/>
      <bottom style="thin">
        <color indexed="34"/>
      </bottom>
      <diagonal/>
    </border>
  </borders>
  <cellStyleXfs count="53">
    <xf numFmtId="0" fontId="0" fillId="0" borderId="0"/>
    <xf numFmtId="0" fontId="1" fillId="0" borderId="0"/>
    <xf numFmtId="0" fontId="2"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6" fillId="14" borderId="1" applyNumberFormat="0" applyAlignment="0" applyProtection="0"/>
    <xf numFmtId="0" fontId="7" fillId="15" borderId="2" applyNumberFormat="0" applyAlignment="0" applyProtection="0"/>
    <xf numFmtId="164" fontId="1" fillId="0" borderId="0" applyFont="0" applyFill="0" applyBorder="0" applyAlignment="0" applyProtection="0"/>
    <xf numFmtId="0" fontId="8" fillId="0" borderId="0" applyNumberFormat="0" applyFill="0" applyBorder="0" applyAlignment="0" applyProtection="0"/>
    <xf numFmtId="0" fontId="9" fillId="1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14" fillId="3" borderId="1" applyNumberFormat="0" applyAlignment="0" applyProtection="0"/>
    <xf numFmtId="0" fontId="15" fillId="0" borderId="6" applyNumberFormat="0" applyFill="0" applyAlignment="0" applyProtection="0"/>
    <xf numFmtId="0" fontId="16" fillId="6" borderId="0" applyNumberFormat="0" applyBorder="0" applyAlignment="0" applyProtection="0"/>
    <xf numFmtId="0" fontId="2" fillId="0" borderId="0"/>
    <xf numFmtId="0" fontId="17" fillId="0" borderId="0"/>
    <xf numFmtId="0" fontId="1" fillId="4" borderId="7" applyNumberFormat="0" applyFont="0" applyAlignment="0" applyProtection="0"/>
    <xf numFmtId="0" fontId="18" fillId="14"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1" fillId="0" borderId="0"/>
    <xf numFmtId="0" fontId="1" fillId="0" borderId="0"/>
    <xf numFmtId="0" fontId="1" fillId="0" borderId="0"/>
    <xf numFmtId="0" fontId="1" fillId="0" borderId="0"/>
  </cellStyleXfs>
  <cellXfs count="887">
    <xf numFmtId="0" fontId="0" fillId="0" borderId="0" xfId="0"/>
    <xf numFmtId="0" fontId="22" fillId="0" borderId="0" xfId="43" applyFont="1"/>
    <xf numFmtId="0" fontId="22" fillId="17" borderId="10" xfId="43" applyFont="1" applyFill="1" applyBorder="1"/>
    <xf numFmtId="0" fontId="22" fillId="17" borderId="0" xfId="43" applyFont="1" applyFill="1" applyBorder="1"/>
    <xf numFmtId="0" fontId="22" fillId="17" borderId="11" xfId="43" applyFont="1" applyFill="1" applyBorder="1"/>
    <xf numFmtId="0" fontId="22" fillId="17" borderId="0" xfId="43" applyFont="1" applyFill="1" applyBorder="1" applyAlignment="1">
      <alignment horizontal="right" vertical="center"/>
    </xf>
    <xf numFmtId="0" fontId="22" fillId="17" borderId="12" xfId="43" applyFont="1" applyFill="1" applyBorder="1"/>
    <xf numFmtId="0" fontId="31" fillId="17" borderId="0" xfId="43" applyFont="1" applyFill="1" applyBorder="1" applyAlignment="1" applyProtection="1">
      <alignment horizontal="left" vertical="center"/>
    </xf>
    <xf numFmtId="0" fontId="28" fillId="0" borderId="0" xfId="1" applyFont="1" applyAlignment="1" applyProtection="1">
      <alignment horizontal="right" vertical="center"/>
    </xf>
    <xf numFmtId="14" fontId="28" fillId="0" borderId="0" xfId="1" applyNumberFormat="1" applyFont="1" applyAlignment="1" applyProtection="1">
      <alignment horizontal="center" vertical="center"/>
    </xf>
    <xf numFmtId="0" fontId="32" fillId="17" borderId="0" xfId="43" applyFont="1" applyFill="1" applyBorder="1" applyAlignment="1" applyProtection="1">
      <alignment horizontal="left" vertical="top"/>
    </xf>
    <xf numFmtId="0" fontId="37" fillId="0" borderId="0" xfId="43" applyFont="1" applyBorder="1" applyAlignment="1">
      <alignment horizontal="center" vertical="center"/>
    </xf>
    <xf numFmtId="0" fontId="1" fillId="0" borderId="0" xfId="0" applyFont="1"/>
    <xf numFmtId="0" fontId="1" fillId="22" borderId="23" xfId="0" applyFont="1" applyFill="1" applyBorder="1" applyAlignment="1" applyProtection="1">
      <alignment vertical="center"/>
    </xf>
    <xf numFmtId="0" fontId="44" fillId="0" borderId="0" xfId="0" applyFont="1"/>
    <xf numFmtId="0" fontId="22" fillId="0" borderId="0" xfId="49" applyFont="1" applyAlignment="1" applyProtection="1">
      <alignment vertical="center"/>
    </xf>
    <xf numFmtId="0" fontId="22" fillId="21" borderId="0" xfId="49" applyFont="1" applyFill="1" applyAlignment="1" applyProtection="1">
      <alignment vertical="center"/>
    </xf>
    <xf numFmtId="0" fontId="28" fillId="0" borderId="0" xfId="49" applyFont="1" applyAlignment="1" applyProtection="1">
      <alignment vertical="center"/>
    </xf>
    <xf numFmtId="0" fontId="22" fillId="21" borderId="30" xfId="49" applyFont="1" applyFill="1" applyBorder="1" applyAlignment="1" applyProtection="1">
      <alignment vertical="center"/>
    </xf>
    <xf numFmtId="0" fontId="22" fillId="21" borderId="31" xfId="49" applyFont="1" applyFill="1" applyBorder="1" applyAlignment="1" applyProtection="1">
      <alignment vertical="center"/>
    </xf>
    <xf numFmtId="0" fontId="22" fillId="21" borderId="32" xfId="49" applyFont="1" applyFill="1" applyBorder="1" applyAlignment="1" applyProtection="1">
      <alignment vertical="center"/>
    </xf>
    <xf numFmtId="0" fontId="28" fillId="21" borderId="0" xfId="49" applyFont="1" applyFill="1" applyAlignment="1" applyProtection="1">
      <alignment vertical="center"/>
    </xf>
    <xf numFmtId="0" fontId="28" fillId="0" borderId="0" xfId="49" applyFont="1" applyBorder="1" applyAlignment="1" applyProtection="1">
      <alignment vertical="center"/>
    </xf>
    <xf numFmtId="0" fontId="22" fillId="21" borderId="33" xfId="49" applyFont="1" applyFill="1" applyBorder="1" applyAlignment="1" applyProtection="1">
      <alignment vertical="center"/>
    </xf>
    <xf numFmtId="0" fontId="22" fillId="21" borderId="0" xfId="49" applyFont="1" applyFill="1" applyBorder="1" applyAlignment="1" applyProtection="1">
      <alignment vertical="center"/>
    </xf>
    <xf numFmtId="0" fontId="22" fillId="21" borderId="34" xfId="49" applyFont="1" applyFill="1" applyBorder="1" applyAlignment="1" applyProtection="1">
      <alignment vertical="center"/>
    </xf>
    <xf numFmtId="0" fontId="22" fillId="21" borderId="38" xfId="49" applyFont="1" applyFill="1" applyBorder="1" applyAlignment="1" applyProtection="1">
      <alignment vertical="center"/>
    </xf>
    <xf numFmtId="0" fontId="22" fillId="21" borderId="39" xfId="49" applyFont="1" applyFill="1" applyBorder="1" applyAlignment="1" applyProtection="1">
      <alignment vertical="center"/>
    </xf>
    <xf numFmtId="0" fontId="22" fillId="21" borderId="40" xfId="49" applyFont="1" applyFill="1" applyBorder="1" applyAlignment="1" applyProtection="1">
      <alignment vertical="center"/>
    </xf>
    <xf numFmtId="0" fontId="31" fillId="21" borderId="0" xfId="43" applyFont="1" applyFill="1" applyBorder="1" applyAlignment="1" applyProtection="1">
      <alignment horizontal="left" vertical="center"/>
    </xf>
    <xf numFmtId="0" fontId="28" fillId="0" borderId="29" xfId="50" applyFont="1" applyBorder="1" applyProtection="1"/>
    <xf numFmtId="0" fontId="28" fillId="0" borderId="28" xfId="50" applyFont="1" applyBorder="1" applyProtection="1"/>
    <xf numFmtId="0" fontId="28" fillId="0" borderId="27" xfId="50" applyFont="1" applyBorder="1" applyProtection="1"/>
    <xf numFmtId="0" fontId="28" fillId="0" borderId="11" xfId="50" applyFont="1" applyBorder="1" applyProtection="1"/>
    <xf numFmtId="0" fontId="28" fillId="0" borderId="10" xfId="50" applyFont="1" applyBorder="1" applyProtection="1"/>
    <xf numFmtId="0" fontId="28" fillId="0" borderId="0" xfId="50" applyFont="1" applyBorder="1" applyProtection="1"/>
    <xf numFmtId="0" fontId="17" fillId="0" borderId="0" xfId="50" applyFont="1" applyBorder="1" applyProtection="1"/>
    <xf numFmtId="0" fontId="47" fillId="0" borderId="11" xfId="50" applyFont="1" applyBorder="1" applyProtection="1"/>
    <xf numFmtId="0" fontId="46" fillId="0" borderId="0" xfId="50" applyFont="1" applyBorder="1" applyProtection="1"/>
    <xf numFmtId="0" fontId="46" fillId="0" borderId="41" xfId="50" applyFont="1" applyBorder="1" applyProtection="1"/>
    <xf numFmtId="0" fontId="46" fillId="0" borderId="0" xfId="50" applyFont="1" applyBorder="1" applyAlignment="1" applyProtection="1">
      <alignment vertical="top" wrapText="1"/>
    </xf>
    <xf numFmtId="0" fontId="1" fillId="0" borderId="0" xfId="50" applyFont="1" applyBorder="1" applyAlignment="1" applyProtection="1">
      <alignment vertical="top" wrapText="1"/>
    </xf>
    <xf numFmtId="0" fontId="1" fillId="0" borderId="0" xfId="50" applyBorder="1" applyProtection="1"/>
    <xf numFmtId="0" fontId="35" fillId="0" borderId="0" xfId="50" applyFont="1" applyBorder="1" applyAlignment="1" applyProtection="1">
      <alignment horizontal="center"/>
    </xf>
    <xf numFmtId="0" fontId="1" fillId="0" borderId="0" xfId="50" applyBorder="1" applyAlignment="1" applyProtection="1">
      <alignment vertical="top" wrapText="1"/>
    </xf>
    <xf numFmtId="0" fontId="33" fillId="0" borderId="0" xfId="50" applyFont="1" applyBorder="1" applyAlignment="1" applyProtection="1">
      <alignment vertical="top"/>
    </xf>
    <xf numFmtId="0" fontId="30" fillId="21" borderId="0" xfId="43" applyFont="1" applyFill="1" applyBorder="1" applyProtection="1"/>
    <xf numFmtId="0" fontId="29" fillId="21" borderId="0" xfId="43" applyFont="1" applyFill="1" applyBorder="1" applyAlignment="1" applyProtection="1">
      <alignment vertical="center"/>
    </xf>
    <xf numFmtId="0" fontId="35" fillId="21" borderId="10" xfId="43" applyFont="1" applyFill="1" applyBorder="1" applyAlignment="1" applyProtection="1">
      <alignment vertical="center"/>
    </xf>
    <xf numFmtId="0" fontId="45" fillId="0" borderId="0" xfId="50" applyFont="1" applyBorder="1" applyAlignment="1" applyProtection="1">
      <alignment horizontal="right" vertical="top" wrapText="1"/>
    </xf>
    <xf numFmtId="0" fontId="45" fillId="0" borderId="0" xfId="50" applyFont="1" applyBorder="1" applyAlignment="1" applyProtection="1">
      <alignment vertical="top" wrapText="1"/>
    </xf>
    <xf numFmtId="0" fontId="22" fillId="0" borderId="33" xfId="49" applyFont="1" applyBorder="1" applyAlignment="1" applyProtection="1">
      <alignment vertical="center"/>
    </xf>
    <xf numFmtId="0" fontId="28" fillId="0" borderId="0" xfId="50" applyFont="1" applyProtection="1"/>
    <xf numFmtId="0" fontId="22" fillId="0" borderId="11" xfId="49" applyFont="1" applyBorder="1" applyAlignment="1" applyProtection="1">
      <alignment vertical="center"/>
    </xf>
    <xf numFmtId="0" fontId="45" fillId="0" borderId="11" xfId="50" applyFont="1" applyBorder="1" applyAlignment="1" applyProtection="1">
      <alignment vertical="top" wrapText="1"/>
    </xf>
    <xf numFmtId="0" fontId="46" fillId="0" borderId="0" xfId="50" applyFont="1" applyBorder="1" applyAlignment="1" applyProtection="1"/>
    <xf numFmtId="0" fontId="17" fillId="0" borderId="0" xfId="50" applyFont="1" applyBorder="1" applyAlignment="1" applyProtection="1">
      <alignment vertical="top" wrapText="1"/>
    </xf>
    <xf numFmtId="0" fontId="32" fillId="0" borderId="0" xfId="50" applyFont="1" applyProtection="1"/>
    <xf numFmtId="0" fontId="50" fillId="21" borderId="33" xfId="49" applyFont="1" applyFill="1" applyBorder="1" applyAlignment="1" applyProtection="1">
      <alignment horizontal="justify" vertical="center" wrapText="1"/>
    </xf>
    <xf numFmtId="0" fontId="50" fillId="21" borderId="0" xfId="49" applyFont="1" applyFill="1" applyBorder="1" applyAlignment="1" applyProtection="1">
      <alignment horizontal="justify" vertical="center" wrapText="1"/>
    </xf>
    <xf numFmtId="0" fontId="1" fillId="21" borderId="0" xfId="49" applyFill="1" applyBorder="1" applyProtection="1"/>
    <xf numFmtId="0" fontId="17" fillId="21" borderId="0" xfId="49" applyFont="1" applyFill="1" applyBorder="1" applyAlignment="1" applyProtection="1"/>
    <xf numFmtId="0" fontId="17" fillId="21" borderId="0" xfId="49" applyFont="1" applyFill="1" applyBorder="1" applyProtection="1"/>
    <xf numFmtId="0" fontId="1" fillId="21" borderId="33" xfId="49" applyFill="1" applyBorder="1" applyProtection="1"/>
    <xf numFmtId="0" fontId="1" fillId="21" borderId="34" xfId="49" applyFill="1" applyBorder="1" applyProtection="1"/>
    <xf numFmtId="0" fontId="17" fillId="21" borderId="0" xfId="49" applyFont="1" applyFill="1" applyBorder="1" applyAlignment="1" applyProtection="1">
      <alignment vertical="center" wrapText="1"/>
    </xf>
    <xf numFmtId="0" fontId="17" fillId="21" borderId="0" xfId="49" applyFont="1" applyFill="1" applyBorder="1" applyAlignment="1" applyProtection="1">
      <alignment vertical="center"/>
    </xf>
    <xf numFmtId="0" fontId="22" fillId="21" borderId="0" xfId="49" applyFont="1" applyFill="1" applyBorder="1" applyAlignment="1" applyProtection="1">
      <alignment horizontal="left" vertical="center" wrapText="1"/>
    </xf>
    <xf numFmtId="0" fontId="52" fillId="21" borderId="33" xfId="43" applyFont="1" applyFill="1" applyBorder="1" applyAlignment="1" applyProtection="1">
      <alignment vertical="center"/>
    </xf>
    <xf numFmtId="0" fontId="52" fillId="21" borderId="0" xfId="43" applyFont="1" applyFill="1" applyBorder="1" applyAlignment="1" applyProtection="1">
      <alignment vertical="center"/>
    </xf>
    <xf numFmtId="0" fontId="53" fillId="21" borderId="0" xfId="43" applyFont="1" applyFill="1" applyBorder="1" applyAlignment="1" applyProtection="1">
      <alignment vertical="center"/>
    </xf>
    <xf numFmtId="0" fontId="54" fillId="21" borderId="34" xfId="43" quotePrefix="1" applyFont="1" applyFill="1" applyBorder="1" applyAlignment="1" applyProtection="1">
      <alignment vertical="center"/>
    </xf>
    <xf numFmtId="0" fontId="34" fillId="21" borderId="33" xfId="49" applyFont="1" applyFill="1" applyBorder="1" applyProtection="1"/>
    <xf numFmtId="0" fontId="17" fillId="17" borderId="0" xfId="49" applyFont="1" applyFill="1" applyBorder="1" applyAlignment="1" applyProtection="1">
      <alignment vertical="center"/>
    </xf>
    <xf numFmtId="0" fontId="1" fillId="17" borderId="0" xfId="49" applyFill="1" applyBorder="1" applyProtection="1"/>
    <xf numFmtId="0" fontId="43" fillId="17" borderId="0" xfId="49" applyFont="1" applyFill="1" applyBorder="1" applyAlignment="1" applyProtection="1">
      <alignment horizontal="justify" vertical="center" wrapText="1"/>
    </xf>
    <xf numFmtId="0" fontId="17" fillId="21" borderId="30" xfId="49" applyFont="1" applyFill="1" applyBorder="1" applyProtection="1"/>
    <xf numFmtId="0" fontId="17" fillId="21" borderId="31" xfId="49" applyFont="1" applyFill="1" applyBorder="1" applyProtection="1"/>
    <xf numFmtId="0" fontId="17" fillId="21" borderId="32" xfId="49" applyFont="1" applyFill="1" applyBorder="1" applyProtection="1"/>
    <xf numFmtId="0" fontId="17" fillId="21" borderId="33" xfId="49" applyFont="1" applyFill="1" applyBorder="1" applyProtection="1"/>
    <xf numFmtId="0" fontId="17" fillId="21" borderId="34" xfId="49" applyFont="1" applyFill="1" applyBorder="1" applyProtection="1"/>
    <xf numFmtId="0" fontId="17" fillId="21" borderId="0" xfId="49" applyFont="1" applyFill="1" applyBorder="1" applyAlignment="1" applyProtection="1">
      <alignment horizontal="justify" vertical="center"/>
    </xf>
    <xf numFmtId="0" fontId="17" fillId="21" borderId="38" xfId="49" applyFont="1" applyFill="1" applyBorder="1" applyProtection="1"/>
    <xf numFmtId="0" fontId="17" fillId="21" borderId="39" xfId="49" applyFont="1" applyFill="1" applyBorder="1" applyProtection="1"/>
    <xf numFmtId="0" fontId="53" fillId="21" borderId="39" xfId="43" applyFont="1" applyFill="1" applyBorder="1" applyAlignment="1" applyProtection="1">
      <alignment vertical="center"/>
    </xf>
    <xf numFmtId="0" fontId="28" fillId="21" borderId="0" xfId="49" applyFont="1" applyFill="1" applyBorder="1" applyAlignment="1" applyProtection="1">
      <alignment vertical="center"/>
    </xf>
    <xf numFmtId="14" fontId="17" fillId="21" borderId="0" xfId="49" quotePrefix="1" applyNumberFormat="1" applyFont="1" applyFill="1" applyBorder="1" applyAlignment="1" applyProtection="1">
      <alignment horizontal="left" vertical="center" wrapText="1"/>
    </xf>
    <xf numFmtId="0" fontId="28" fillId="21" borderId="33" xfId="49" applyFont="1" applyFill="1" applyBorder="1" applyAlignment="1" applyProtection="1">
      <alignment vertical="center"/>
    </xf>
    <xf numFmtId="14" fontId="17" fillId="21" borderId="0" xfId="49" quotePrefix="1" applyNumberFormat="1" applyFont="1" applyFill="1" applyBorder="1" applyAlignment="1" applyProtection="1">
      <alignment vertical="center" wrapText="1"/>
    </xf>
    <xf numFmtId="14" fontId="17" fillId="21" borderId="0" xfId="49" quotePrefix="1" applyNumberFormat="1" applyFont="1" applyFill="1" applyBorder="1" applyAlignment="1" applyProtection="1">
      <alignment vertical="center"/>
    </xf>
    <xf numFmtId="0" fontId="28" fillId="21" borderId="34" xfId="49" applyFont="1" applyFill="1" applyBorder="1" applyAlignment="1" applyProtection="1">
      <alignment vertical="center"/>
    </xf>
    <xf numFmtId="14" fontId="17" fillId="21" borderId="0" xfId="49" quotePrefix="1" applyNumberFormat="1" applyFont="1" applyFill="1" applyBorder="1" applyAlignment="1" applyProtection="1">
      <alignment horizontal="left" vertical="center"/>
    </xf>
    <xf numFmtId="0" fontId="55" fillId="21" borderId="0" xfId="43" applyFont="1" applyFill="1" applyBorder="1" applyAlignment="1" applyProtection="1">
      <alignment horizontal="center" vertical="center" wrapText="1"/>
    </xf>
    <xf numFmtId="0" fontId="53" fillId="21" borderId="0" xfId="49" applyFont="1" applyFill="1" applyBorder="1" applyAlignment="1" applyProtection="1">
      <alignment vertical="center"/>
    </xf>
    <xf numFmtId="0" fontId="53" fillId="0" borderId="0" xfId="49" applyFont="1" applyBorder="1" applyAlignment="1" applyProtection="1">
      <alignment vertical="center"/>
    </xf>
    <xf numFmtId="0" fontId="54" fillId="21" borderId="34" xfId="43" applyFont="1" applyFill="1" applyBorder="1" applyAlignment="1" applyProtection="1">
      <alignment vertical="center"/>
    </xf>
    <xf numFmtId="0" fontId="28" fillId="21" borderId="31" xfId="49" applyFont="1" applyFill="1" applyBorder="1" applyAlignment="1" applyProtection="1">
      <alignment vertical="center"/>
    </xf>
    <xf numFmtId="14" fontId="17" fillId="21" borderId="31" xfId="49" quotePrefix="1" applyNumberFormat="1" applyFont="1" applyFill="1" applyBorder="1" applyAlignment="1" applyProtection="1">
      <alignment horizontal="left" vertical="center"/>
    </xf>
    <xf numFmtId="0" fontId="56" fillId="21" borderId="0" xfId="43" applyFont="1" applyFill="1" applyBorder="1" applyAlignment="1" applyProtection="1">
      <alignment horizontal="center" vertical="center" wrapText="1"/>
    </xf>
    <xf numFmtId="0" fontId="54" fillId="21" borderId="0" xfId="49" applyFont="1" applyFill="1" applyBorder="1" applyAlignment="1" applyProtection="1">
      <alignment vertical="center"/>
    </xf>
    <xf numFmtId="14" fontId="58" fillId="21" borderId="0" xfId="49" quotePrefix="1" applyNumberFormat="1" applyFont="1" applyFill="1" applyBorder="1" applyAlignment="1" applyProtection="1">
      <alignment vertical="center"/>
    </xf>
    <xf numFmtId="0" fontId="54" fillId="21" borderId="34" xfId="49" applyFont="1" applyFill="1" applyBorder="1" applyAlignment="1" applyProtection="1">
      <alignment vertical="center"/>
    </xf>
    <xf numFmtId="14" fontId="17" fillId="0" borderId="0" xfId="49" quotePrefix="1" applyNumberFormat="1" applyFont="1" applyBorder="1" applyAlignment="1" applyProtection="1">
      <alignment horizontal="left" vertical="center"/>
    </xf>
    <xf numFmtId="14" fontId="17" fillId="0" borderId="0" xfId="49" quotePrefix="1" applyNumberFormat="1" applyFont="1" applyBorder="1" applyAlignment="1" applyProtection="1">
      <alignment horizontal="left" vertical="center" wrapText="1"/>
    </xf>
    <xf numFmtId="14" fontId="17" fillId="0" borderId="0" xfId="49" quotePrefix="1" applyNumberFormat="1" applyFont="1" applyBorder="1" applyAlignment="1" applyProtection="1">
      <alignment vertical="center"/>
    </xf>
    <xf numFmtId="0" fontId="17" fillId="0" borderId="0" xfId="49" applyFont="1" applyAlignment="1" applyProtection="1">
      <alignment vertical="center"/>
    </xf>
    <xf numFmtId="0" fontId="17" fillId="0" borderId="0" xfId="49" applyFont="1" applyBorder="1" applyAlignment="1" applyProtection="1">
      <alignment vertical="center"/>
    </xf>
    <xf numFmtId="166" fontId="17" fillId="21" borderId="0" xfId="31" applyNumberFormat="1" applyFont="1" applyFill="1" applyBorder="1" applyAlignment="1" applyProtection="1">
      <alignment horizontal="right" vertical="center"/>
    </xf>
    <xf numFmtId="0" fontId="17" fillId="21" borderId="0" xfId="49" applyFont="1" applyFill="1" applyAlignment="1" applyProtection="1">
      <alignment vertical="center"/>
    </xf>
    <xf numFmtId="0" fontId="17" fillId="0" borderId="30" xfId="49" applyFont="1" applyBorder="1" applyAlignment="1" applyProtection="1">
      <alignment vertical="center"/>
    </xf>
    <xf numFmtId="166" fontId="17" fillId="21" borderId="31" xfId="31" applyNumberFormat="1" applyFont="1" applyFill="1" applyBorder="1" applyAlignment="1" applyProtection="1">
      <alignment horizontal="right" vertical="center"/>
    </xf>
    <xf numFmtId="14" fontId="17" fillId="0" borderId="31" xfId="49" quotePrefix="1" applyNumberFormat="1" applyFont="1" applyBorder="1" applyAlignment="1" applyProtection="1">
      <alignment horizontal="left" vertical="center"/>
    </xf>
    <xf numFmtId="14" fontId="17" fillId="0" borderId="31" xfId="49" quotePrefix="1" applyNumberFormat="1" applyFont="1" applyBorder="1" applyAlignment="1" applyProtection="1">
      <alignment horizontal="left" vertical="center" wrapText="1"/>
    </xf>
    <xf numFmtId="14" fontId="17" fillId="0" borderId="31" xfId="49" quotePrefix="1" applyNumberFormat="1" applyFont="1" applyBorder="1" applyAlignment="1" applyProtection="1">
      <alignment vertical="center"/>
    </xf>
    <xf numFmtId="0" fontId="17" fillId="0" borderId="32" xfId="49" applyFont="1" applyBorder="1" applyAlignment="1" applyProtection="1">
      <alignment vertical="center"/>
    </xf>
    <xf numFmtId="0" fontId="17" fillId="0" borderId="33" xfId="49" applyFont="1" applyBorder="1" applyAlignment="1" applyProtection="1">
      <alignment vertical="center"/>
    </xf>
    <xf numFmtId="0" fontId="17" fillId="0" borderId="34" xfId="49" applyFont="1" applyBorder="1" applyAlignment="1" applyProtection="1">
      <alignment vertical="center"/>
    </xf>
    <xf numFmtId="14" fontId="48" fillId="0" borderId="0" xfId="49" quotePrefix="1" applyNumberFormat="1" applyFont="1" applyBorder="1" applyAlignment="1" applyProtection="1">
      <alignment vertical="center"/>
    </xf>
    <xf numFmtId="14" fontId="17" fillId="0" borderId="0" xfId="49" quotePrefix="1" applyNumberFormat="1" applyFont="1" applyBorder="1" applyAlignment="1" applyProtection="1">
      <alignment vertical="center" wrapText="1"/>
    </xf>
    <xf numFmtId="14" fontId="57" fillId="0" borderId="0" xfId="49" quotePrefix="1" applyNumberFormat="1" applyFont="1" applyBorder="1" applyAlignment="1" applyProtection="1">
      <alignment vertical="center"/>
    </xf>
    <xf numFmtId="0" fontId="38" fillId="21" borderId="0" xfId="43" applyFont="1" applyFill="1" applyBorder="1" applyAlignment="1" applyProtection="1">
      <alignment horizontal="left" vertical="center" wrapText="1"/>
    </xf>
    <xf numFmtId="0" fontId="38" fillId="21" borderId="50" xfId="43" applyFont="1" applyFill="1" applyBorder="1" applyAlignment="1" applyProtection="1">
      <alignment horizontal="left" vertical="center" wrapText="1"/>
    </xf>
    <xf numFmtId="0" fontId="59" fillId="21" borderId="31" xfId="43" applyFont="1" applyFill="1" applyBorder="1" applyAlignment="1" applyProtection="1">
      <alignment vertical="center" wrapText="1"/>
    </xf>
    <xf numFmtId="0" fontId="59" fillId="21" borderId="0" xfId="43" applyFont="1" applyFill="1" applyBorder="1" applyAlignment="1" applyProtection="1">
      <alignment vertical="center" wrapText="1"/>
    </xf>
    <xf numFmtId="0" fontId="40" fillId="17" borderId="0" xfId="43" applyFont="1" applyFill="1" applyBorder="1" applyAlignment="1" applyProtection="1">
      <alignment horizontal="left" vertical="top"/>
    </xf>
    <xf numFmtId="0" fontId="17" fillId="0" borderId="31" xfId="49" applyFont="1" applyBorder="1" applyAlignment="1" applyProtection="1">
      <alignment vertical="center"/>
    </xf>
    <xf numFmtId="0" fontId="53" fillId="21" borderId="33" xfId="43" applyFont="1" applyFill="1" applyBorder="1" applyAlignment="1" applyProtection="1">
      <alignment vertical="center"/>
    </xf>
    <xf numFmtId="0" fontId="53" fillId="21" borderId="34" xfId="43" applyFont="1" applyFill="1" applyBorder="1" applyAlignment="1" applyProtection="1">
      <alignment vertical="center"/>
    </xf>
    <xf numFmtId="0" fontId="17" fillId="21" borderId="33" xfId="49" applyFont="1" applyFill="1" applyBorder="1" applyAlignment="1" applyProtection="1">
      <alignment vertical="center"/>
    </xf>
    <xf numFmtId="0" fontId="17" fillId="21" borderId="34" xfId="49" applyFont="1" applyFill="1" applyBorder="1" applyAlignment="1" applyProtection="1">
      <alignment vertical="center"/>
    </xf>
    <xf numFmtId="0" fontId="53" fillId="0" borderId="34" xfId="49" applyFont="1" applyBorder="1" applyAlignment="1" applyProtection="1">
      <alignment vertical="center"/>
    </xf>
    <xf numFmtId="0" fontId="28" fillId="0" borderId="0" xfId="49" applyFont="1" applyAlignment="1" applyProtection="1">
      <alignment horizontal="right" vertical="center"/>
    </xf>
    <xf numFmtId="0" fontId="32" fillId="21" borderId="0" xfId="49" applyFont="1" applyFill="1" applyAlignment="1" applyProtection="1">
      <alignment vertical="center"/>
    </xf>
    <xf numFmtId="0" fontId="28" fillId="0" borderId="0" xfId="49" applyFont="1" applyAlignment="1" applyProtection="1">
      <alignment horizontal="center" vertical="center"/>
    </xf>
    <xf numFmtId="0" fontId="60" fillId="0" borderId="0" xfId="43" applyFont="1" applyAlignment="1" applyProtection="1">
      <alignment horizontal="center" vertical="center"/>
    </xf>
    <xf numFmtId="0" fontId="60" fillId="0" borderId="29" xfId="43" applyFont="1" applyBorder="1" applyAlignment="1" applyProtection="1">
      <alignment horizontal="center" vertical="center"/>
    </xf>
    <xf numFmtId="0" fontId="60" fillId="0" borderId="28" xfId="43" applyFont="1" applyBorder="1" applyAlignment="1" applyProtection="1">
      <alignment horizontal="center" vertical="center"/>
    </xf>
    <xf numFmtId="0" fontId="60" fillId="0" borderId="27" xfId="43" applyFont="1" applyBorder="1" applyAlignment="1" applyProtection="1">
      <alignment horizontal="center" vertical="center"/>
    </xf>
    <xf numFmtId="0" fontId="28" fillId="0" borderId="11" xfId="49" applyFont="1" applyBorder="1" applyAlignment="1" applyProtection="1">
      <alignment vertical="center"/>
    </xf>
    <xf numFmtId="0" fontId="17" fillId="0" borderId="0" xfId="49" applyFont="1" applyBorder="1" applyAlignment="1" applyProtection="1">
      <alignment horizontal="left" vertical="center"/>
    </xf>
    <xf numFmtId="0" fontId="28" fillId="0" borderId="10" xfId="49" applyFont="1" applyBorder="1" applyAlignment="1" applyProtection="1">
      <alignment vertical="center"/>
    </xf>
    <xf numFmtId="14" fontId="39" fillId="0" borderId="0" xfId="49" quotePrefix="1" applyNumberFormat="1" applyFont="1" applyBorder="1" applyAlignment="1" applyProtection="1">
      <alignment vertical="center"/>
    </xf>
    <xf numFmtId="0" fontId="36" fillId="21" borderId="13" xfId="38" applyFont="1" applyFill="1" applyBorder="1" applyAlignment="1" applyProtection="1">
      <alignment vertical="center"/>
    </xf>
    <xf numFmtId="0" fontId="30" fillId="21" borderId="15" xfId="43" applyFont="1" applyFill="1" applyBorder="1" applyAlignment="1" applyProtection="1">
      <alignment vertical="center"/>
    </xf>
    <xf numFmtId="0" fontId="29" fillId="21" borderId="15" xfId="43" applyFont="1" applyFill="1" applyBorder="1" applyAlignment="1" applyProtection="1">
      <alignment vertical="center"/>
    </xf>
    <xf numFmtId="0" fontId="35" fillId="21" borderId="14" xfId="43" applyFont="1" applyFill="1" applyBorder="1" applyAlignment="1" applyProtection="1">
      <alignment vertical="center"/>
    </xf>
    <xf numFmtId="0" fontId="31" fillId="0" borderId="0" xfId="49" applyFont="1" applyAlignment="1" applyProtection="1">
      <alignment horizontal="center" vertical="center"/>
    </xf>
    <xf numFmtId="0" fontId="31" fillId="21" borderId="0" xfId="49" applyFont="1" applyFill="1" applyAlignment="1" applyProtection="1">
      <alignment horizontal="center" vertical="center"/>
    </xf>
    <xf numFmtId="0" fontId="1" fillId="0" borderId="0" xfId="50"/>
    <xf numFmtId="0" fontId="28" fillId="0" borderId="0" xfId="50" applyFont="1"/>
    <xf numFmtId="0" fontId="61" fillId="27" borderId="0" xfId="50" applyFont="1" applyFill="1"/>
    <xf numFmtId="0" fontId="1" fillId="0" borderId="0" xfId="1" applyFont="1" applyFill="1" applyBorder="1" applyAlignment="1">
      <alignment horizontal="left"/>
    </xf>
    <xf numFmtId="0" fontId="22" fillId="0" borderId="0" xfId="50" applyFont="1"/>
    <xf numFmtId="0" fontId="22" fillId="0" borderId="63" xfId="50" applyFont="1" applyBorder="1"/>
    <xf numFmtId="0" fontId="22" fillId="0" borderId="64" xfId="50" applyFont="1" applyBorder="1"/>
    <xf numFmtId="0" fontId="22" fillId="0" borderId="65" xfId="50" applyFont="1" applyBorder="1"/>
    <xf numFmtId="0" fontId="30" fillId="21" borderId="66" xfId="43" applyFont="1" applyFill="1" applyBorder="1"/>
    <xf numFmtId="0" fontId="35" fillId="21" borderId="67" xfId="43" applyFont="1" applyFill="1" applyBorder="1" applyAlignment="1" applyProtection="1">
      <alignment vertical="center"/>
    </xf>
    <xf numFmtId="0" fontId="30" fillId="21" borderId="0" xfId="43" applyFont="1" applyFill="1" applyBorder="1"/>
    <xf numFmtId="0" fontId="29" fillId="21" borderId="0" xfId="43" applyFont="1" applyFill="1" applyBorder="1" applyAlignment="1">
      <alignment vertical="center"/>
    </xf>
    <xf numFmtId="0" fontId="29" fillId="21" borderId="0" xfId="43" applyFont="1" applyFill="1" applyBorder="1" applyAlignment="1">
      <alignment horizontal="left" vertical="center" indent="1"/>
    </xf>
    <xf numFmtId="0" fontId="22" fillId="0" borderId="66" xfId="50" applyFont="1" applyBorder="1" applyAlignment="1">
      <alignment horizontal="left"/>
    </xf>
    <xf numFmtId="0" fontId="1" fillId="0" borderId="0" xfId="50" applyFont="1" applyFill="1" applyBorder="1" applyAlignment="1"/>
    <xf numFmtId="0" fontId="28" fillId="0" borderId="0" xfId="43" quotePrefix="1" applyFont="1" applyFill="1" applyBorder="1" applyAlignment="1" applyProtection="1">
      <alignment vertical="center"/>
    </xf>
    <xf numFmtId="0" fontId="22" fillId="0" borderId="67" xfId="50" applyFont="1" applyBorder="1" applyAlignment="1">
      <alignment horizontal="left"/>
    </xf>
    <xf numFmtId="0" fontId="22" fillId="0" borderId="0" xfId="50" applyFont="1" applyBorder="1" applyAlignment="1">
      <alignment horizontal="left"/>
    </xf>
    <xf numFmtId="0" fontId="22" fillId="0" borderId="63" xfId="50" applyFont="1" applyBorder="1" applyAlignment="1">
      <alignment horizontal="left"/>
    </xf>
    <xf numFmtId="0" fontId="22" fillId="0" borderId="64" xfId="50" applyFont="1" applyBorder="1" applyAlignment="1">
      <alignment horizontal="left"/>
    </xf>
    <xf numFmtId="0" fontId="22" fillId="0" borderId="65" xfId="50" applyFont="1" applyBorder="1" applyAlignment="1">
      <alignment horizontal="left"/>
    </xf>
    <xf numFmtId="0" fontId="24" fillId="0" borderId="0" xfId="50" applyFont="1" applyBorder="1" applyAlignment="1">
      <alignment horizontal="left"/>
    </xf>
    <xf numFmtId="0" fontId="22" fillId="0" borderId="0" xfId="43" applyFont="1" applyBorder="1" applyAlignment="1">
      <alignment horizontal="left" vertical="center"/>
    </xf>
    <xf numFmtId="0" fontId="24" fillId="0" borderId="0" xfId="43" applyFont="1" applyBorder="1" applyAlignment="1">
      <alignment horizontal="left" vertical="center"/>
    </xf>
    <xf numFmtId="0" fontId="24" fillId="0" borderId="0" xfId="50" applyFont="1" applyBorder="1" applyAlignment="1">
      <alignment vertical="center"/>
    </xf>
    <xf numFmtId="0" fontId="37" fillId="21" borderId="63" xfId="43" applyFont="1" applyFill="1" applyBorder="1" applyAlignment="1">
      <alignment horizontal="center" vertical="center"/>
    </xf>
    <xf numFmtId="0" fontId="42" fillId="21" borderId="64" xfId="50" applyFont="1" applyFill="1" applyBorder="1" applyAlignment="1">
      <alignment horizontal="justify" vertical="center" wrapText="1"/>
    </xf>
    <xf numFmtId="0" fontId="22" fillId="21" borderId="65" xfId="50" applyFont="1" applyFill="1" applyBorder="1"/>
    <xf numFmtId="0" fontId="37" fillId="0" borderId="66" xfId="43" applyFont="1" applyBorder="1" applyAlignment="1">
      <alignment horizontal="center" vertical="center"/>
    </xf>
    <xf numFmtId="0" fontId="22" fillId="0" borderId="67" xfId="50" applyFont="1" applyBorder="1"/>
    <xf numFmtId="0" fontId="42" fillId="0" borderId="0" xfId="50" applyFont="1" applyBorder="1" applyAlignment="1">
      <alignment vertical="center"/>
    </xf>
    <xf numFmtId="0" fontId="23" fillId="0" borderId="66" xfId="43" applyFont="1" applyBorder="1" applyAlignment="1">
      <alignment horizontal="center" vertical="center"/>
    </xf>
    <xf numFmtId="0" fontId="23" fillId="0" borderId="67" xfId="43" applyFont="1" applyBorder="1" applyAlignment="1">
      <alignment horizontal="center" vertical="center"/>
    </xf>
    <xf numFmtId="0" fontId="23" fillId="0" borderId="0" xfId="43" applyFont="1" applyBorder="1" applyAlignment="1">
      <alignment horizontal="center" vertical="center"/>
    </xf>
    <xf numFmtId="0" fontId="24" fillId="0" borderId="0" xfId="50" applyFont="1" applyBorder="1" applyAlignment="1">
      <alignment horizontal="left" vertical="center"/>
    </xf>
    <xf numFmtId="0" fontId="23" fillId="0" borderId="68" xfId="43" applyFont="1" applyBorder="1" applyAlignment="1">
      <alignment horizontal="center" vertical="center"/>
    </xf>
    <xf numFmtId="0" fontId="23" fillId="0" borderId="69" xfId="43" applyFont="1" applyBorder="1" applyAlignment="1">
      <alignment horizontal="center" vertical="center"/>
    </xf>
    <xf numFmtId="0" fontId="28" fillId="0" borderId="69" xfId="50" applyFont="1" applyBorder="1"/>
    <xf numFmtId="0" fontId="40" fillId="0" borderId="70" xfId="50" applyFont="1" applyBorder="1"/>
    <xf numFmtId="0" fontId="23" fillId="0" borderId="0" xfId="43" applyFont="1" applyAlignment="1">
      <alignment horizontal="center" vertical="center"/>
    </xf>
    <xf numFmtId="0" fontId="50" fillId="21" borderId="0" xfId="49" applyFont="1" applyFill="1" applyBorder="1" applyAlignment="1" applyProtection="1">
      <alignment horizontal="justify" vertical="center" wrapText="1"/>
    </xf>
    <xf numFmtId="0" fontId="28" fillId="0" borderId="0" xfId="49" applyFont="1" applyAlignment="1" applyProtection="1">
      <alignment horizontal="justify" vertical="center" wrapText="1"/>
    </xf>
    <xf numFmtId="0" fontId="50" fillId="21" borderId="0" xfId="49" applyFont="1" applyFill="1" applyBorder="1" applyAlignment="1" applyProtection="1">
      <alignment horizontal="justify" vertical="center" wrapText="1"/>
    </xf>
    <xf numFmtId="0" fontId="50" fillId="21" borderId="0" xfId="49" applyFont="1" applyFill="1" applyBorder="1" applyAlignment="1" applyProtection="1">
      <alignment horizontal="justify" vertical="center" wrapText="1"/>
    </xf>
    <xf numFmtId="0" fontId="31" fillId="17" borderId="34" xfId="43" applyFont="1" applyFill="1" applyBorder="1" applyAlignment="1" applyProtection="1">
      <alignment horizontal="left" vertical="center"/>
    </xf>
    <xf numFmtId="0" fontId="28" fillId="0" borderId="0" xfId="49" applyFont="1" applyBorder="1" applyAlignment="1" applyProtection="1">
      <alignment horizontal="justify" vertical="center" wrapText="1"/>
    </xf>
    <xf numFmtId="0" fontId="28" fillId="0" borderId="33" xfId="49" applyFont="1" applyBorder="1" applyAlignment="1" applyProtection="1">
      <alignment horizontal="justify" vertical="center" wrapText="1"/>
    </xf>
    <xf numFmtId="0" fontId="28" fillId="0" borderId="33" xfId="49" applyFont="1" applyBorder="1" applyAlignment="1" applyProtection="1">
      <alignment vertical="center"/>
    </xf>
    <xf numFmtId="0" fontId="31" fillId="17" borderId="32" xfId="43" applyFont="1" applyFill="1" applyBorder="1" applyAlignment="1" applyProtection="1">
      <alignment horizontal="left" vertical="center"/>
    </xf>
    <xf numFmtId="0" fontId="28" fillId="0" borderId="30" xfId="49" applyFont="1" applyBorder="1" applyAlignment="1" applyProtection="1">
      <alignment horizontal="justify" vertical="center" wrapText="1"/>
    </xf>
    <xf numFmtId="0" fontId="17" fillId="21" borderId="34" xfId="43" applyFont="1" applyFill="1" applyBorder="1" applyAlignment="1" applyProtection="1">
      <alignment vertical="center"/>
    </xf>
    <xf numFmtId="0" fontId="17" fillId="21" borderId="0" xfId="43" applyFont="1" applyFill="1" applyBorder="1" applyAlignment="1" applyProtection="1">
      <alignment vertical="center"/>
    </xf>
    <xf numFmtId="0" fontId="17" fillId="21" borderId="33" xfId="43" applyFont="1" applyFill="1" applyBorder="1" applyAlignment="1" applyProtection="1">
      <alignment vertical="center"/>
    </xf>
    <xf numFmtId="0" fontId="32" fillId="17" borderId="0" xfId="43" applyFont="1" applyFill="1" applyBorder="1" applyAlignment="1" applyProtection="1">
      <alignment horizontal="left" vertical="center"/>
    </xf>
    <xf numFmtId="0" fontId="28" fillId="0" borderId="0" xfId="49" applyFont="1" applyBorder="1" applyAlignment="1" applyProtection="1">
      <alignment horizontal="right" vertical="center"/>
    </xf>
    <xf numFmtId="0" fontId="53" fillId="21" borderId="38" xfId="43" applyFont="1" applyFill="1" applyBorder="1" applyAlignment="1" applyProtection="1">
      <alignment vertical="center"/>
    </xf>
    <xf numFmtId="165" fontId="28" fillId="0" borderId="0" xfId="49" applyNumberFormat="1" applyFont="1" applyAlignment="1" applyProtection="1">
      <alignment vertical="center"/>
    </xf>
    <xf numFmtId="165" fontId="28" fillId="0" borderId="0" xfId="49" applyNumberFormat="1" applyFont="1" applyAlignment="1" applyProtection="1">
      <alignment horizontal="right" vertical="center"/>
    </xf>
    <xf numFmtId="0" fontId="17" fillId="0" borderId="0" xfId="50" applyFont="1" applyBorder="1" applyAlignment="1" applyProtection="1">
      <alignment vertical="center" wrapText="1"/>
    </xf>
    <xf numFmtId="0" fontId="53" fillId="0" borderId="0" xfId="43" applyFont="1" applyFill="1" applyBorder="1" applyAlignment="1" applyProtection="1">
      <alignment vertical="center"/>
    </xf>
    <xf numFmtId="0" fontId="17" fillId="0" borderId="0" xfId="49" applyFont="1" applyFill="1" applyBorder="1" applyAlignment="1" applyProtection="1">
      <alignment vertical="center"/>
    </xf>
    <xf numFmtId="0" fontId="28" fillId="0" borderId="0" xfId="49" applyFont="1" applyFill="1" applyBorder="1" applyAlignment="1" applyProtection="1">
      <alignment vertical="center"/>
    </xf>
    <xf numFmtId="0" fontId="17" fillId="0" borderId="0" xfId="49" applyFont="1" applyFill="1" applyBorder="1" applyAlignment="1" applyProtection="1">
      <alignment horizontal="justify" vertical="center" wrapText="1"/>
    </xf>
    <xf numFmtId="0" fontId="40" fillId="0" borderId="0" xfId="49" applyFont="1" applyFill="1" applyBorder="1" applyAlignment="1" applyProtection="1"/>
    <xf numFmtId="0" fontId="32" fillId="0" borderId="0" xfId="49" applyFont="1" applyFill="1" applyBorder="1" applyAlignment="1" applyProtection="1">
      <alignment vertical="center"/>
    </xf>
    <xf numFmtId="0" fontId="40" fillId="0" borderId="0" xfId="49" applyFont="1" applyFill="1" applyBorder="1" applyAlignment="1" applyProtection="1">
      <alignment vertical="center"/>
    </xf>
    <xf numFmtId="165" fontId="17" fillId="0" borderId="0" xfId="31" applyNumberFormat="1" applyFont="1" applyFill="1" applyBorder="1" applyAlignment="1" applyProtection="1">
      <alignment vertical="center"/>
      <protection locked="0"/>
    </xf>
    <xf numFmtId="0" fontId="22" fillId="0" borderId="0" xfId="49" applyFont="1" applyFill="1" applyBorder="1" applyAlignment="1" applyProtection="1">
      <alignment vertical="center"/>
    </xf>
    <xf numFmtId="0" fontId="49" fillId="21" borderId="39" xfId="38" applyFont="1" applyFill="1" applyBorder="1" applyAlignment="1" applyProtection="1">
      <alignment horizontal="center" vertical="center" wrapText="1"/>
    </xf>
    <xf numFmtId="0" fontId="28" fillId="0" borderId="31" xfId="49" applyFont="1" applyBorder="1" applyAlignment="1" applyProtection="1">
      <alignment vertical="center"/>
    </xf>
    <xf numFmtId="0" fontId="28" fillId="0" borderId="0" xfId="49" applyFont="1" applyAlignment="1" applyProtection="1">
      <alignment horizontal="justify" vertical="center" wrapText="1"/>
    </xf>
    <xf numFmtId="0" fontId="17" fillId="0" borderId="0" xfId="49" applyFont="1" applyBorder="1" applyAlignment="1" applyProtection="1">
      <alignment horizontal="left" vertical="top" wrapText="1"/>
    </xf>
    <xf numFmtId="14" fontId="17" fillId="0" borderId="0" xfId="49" quotePrefix="1" applyNumberFormat="1" applyFont="1" applyBorder="1" applyAlignment="1" applyProtection="1">
      <alignment horizontal="left" vertical="center" wrapText="1"/>
    </xf>
    <xf numFmtId="0" fontId="17" fillId="0" borderId="0" xfId="49" applyFont="1" applyBorder="1" applyAlignment="1" applyProtection="1">
      <alignment vertical="top" wrapText="1"/>
    </xf>
    <xf numFmtId="0" fontId="17" fillId="0" borderId="0" xfId="49" applyFont="1" applyBorder="1" applyAlignment="1" applyProtection="1">
      <alignment horizontal="left" vertical="top"/>
    </xf>
    <xf numFmtId="0" fontId="17" fillId="21" borderId="0" xfId="49" applyFont="1" applyFill="1" applyBorder="1" applyAlignment="1" applyProtection="1">
      <alignment horizontal="justify" vertical="top"/>
    </xf>
    <xf numFmtId="0" fontId="17" fillId="21" borderId="0" xfId="49" applyFont="1" applyFill="1" applyBorder="1" applyAlignment="1" applyProtection="1">
      <alignment vertical="top"/>
    </xf>
    <xf numFmtId="0" fontId="17" fillId="21" borderId="0" xfId="49" quotePrefix="1" applyFont="1" applyFill="1" applyBorder="1" applyAlignment="1" applyProtection="1">
      <alignment vertical="top"/>
    </xf>
    <xf numFmtId="0" fontId="22" fillId="21" borderId="0" xfId="49" quotePrefix="1" applyFont="1" applyFill="1" applyBorder="1" applyAlignment="1" applyProtection="1">
      <alignment vertical="top"/>
    </xf>
    <xf numFmtId="0" fontId="22" fillId="21" borderId="0" xfId="49" quotePrefix="1" applyFont="1" applyFill="1" applyBorder="1" applyAlignment="1" applyProtection="1">
      <alignment vertical="top" wrapText="1"/>
    </xf>
    <xf numFmtId="0" fontId="17" fillId="0" borderId="0" xfId="49" applyFont="1" applyFill="1" applyBorder="1" applyAlignment="1" applyProtection="1">
      <alignment horizontal="left" vertical="top"/>
    </xf>
    <xf numFmtId="0" fontId="22" fillId="21" borderId="54" xfId="49" applyFont="1" applyFill="1" applyBorder="1" applyAlignment="1" applyProtection="1">
      <alignment vertical="center"/>
    </xf>
    <xf numFmtId="0" fontId="22" fillId="21" borderId="87" xfId="49" applyFont="1" applyFill="1" applyBorder="1" applyAlignment="1" applyProtection="1">
      <alignment vertical="center"/>
    </xf>
    <xf numFmtId="0" fontId="22" fillId="21" borderId="58" xfId="49" applyFont="1" applyFill="1" applyBorder="1" applyAlignment="1" applyProtection="1">
      <alignment vertical="center"/>
    </xf>
    <xf numFmtId="0" fontId="22" fillId="21" borderId="88" xfId="49" applyFont="1" applyFill="1" applyBorder="1" applyAlignment="1" applyProtection="1">
      <alignment vertical="center"/>
    </xf>
    <xf numFmtId="0" fontId="28" fillId="0" borderId="88" xfId="49" applyFont="1" applyBorder="1" applyAlignment="1" applyProtection="1">
      <alignment vertical="center"/>
    </xf>
    <xf numFmtId="0" fontId="22" fillId="21" borderId="57" xfId="49" applyFont="1" applyFill="1" applyBorder="1" applyAlignment="1" applyProtection="1">
      <alignment vertical="center"/>
    </xf>
    <xf numFmtId="0" fontId="17" fillId="21" borderId="55" xfId="49" applyFont="1" applyFill="1" applyBorder="1" applyAlignment="1" applyProtection="1">
      <alignment horizontal="justify" vertical="top"/>
    </xf>
    <xf numFmtId="0" fontId="17" fillId="21" borderId="55" xfId="49" applyFont="1" applyFill="1" applyBorder="1" applyAlignment="1" applyProtection="1">
      <alignment vertical="top"/>
    </xf>
    <xf numFmtId="0" fontId="28" fillId="0" borderId="55" xfId="49" applyFont="1" applyBorder="1" applyAlignment="1" applyProtection="1">
      <alignment vertical="center"/>
    </xf>
    <xf numFmtId="0" fontId="22" fillId="21" borderId="55" xfId="49" applyFont="1" applyFill="1" applyBorder="1" applyAlignment="1" applyProtection="1">
      <alignment vertical="center"/>
    </xf>
    <xf numFmtId="0" fontId="22" fillId="21" borderId="90" xfId="49" applyFont="1" applyFill="1" applyBorder="1" applyAlignment="1" applyProtection="1">
      <alignment vertical="center"/>
    </xf>
    <xf numFmtId="0" fontId="28" fillId="21" borderId="40" xfId="49" applyFont="1" applyFill="1" applyBorder="1" applyAlignment="1" applyProtection="1">
      <alignment vertical="center"/>
    </xf>
    <xf numFmtId="14" fontId="17" fillId="21" borderId="39" xfId="49" quotePrefix="1" applyNumberFormat="1" applyFont="1" applyFill="1" applyBorder="1" applyAlignment="1" applyProtection="1">
      <alignment horizontal="left" vertical="center" wrapText="1"/>
    </xf>
    <xf numFmtId="0" fontId="28" fillId="21" borderId="39" xfId="49" applyFont="1" applyFill="1" applyBorder="1" applyAlignment="1" applyProtection="1">
      <alignment vertical="center"/>
    </xf>
    <xf numFmtId="0" fontId="28" fillId="21" borderId="38" xfId="49" applyFont="1" applyFill="1" applyBorder="1" applyAlignment="1" applyProtection="1">
      <alignment vertical="center"/>
    </xf>
    <xf numFmtId="0" fontId="66" fillId="0" borderId="34" xfId="49" applyFont="1" applyBorder="1" applyAlignment="1" applyProtection="1">
      <alignment vertical="center"/>
    </xf>
    <xf numFmtId="0" fontId="32" fillId="0" borderId="34" xfId="49" applyFont="1" applyBorder="1" applyAlignment="1" applyProtection="1">
      <alignment vertical="center"/>
    </xf>
    <xf numFmtId="0" fontId="28" fillId="0" borderId="30" xfId="49" applyFont="1" applyBorder="1" applyAlignment="1" applyProtection="1">
      <alignment vertical="center"/>
    </xf>
    <xf numFmtId="0" fontId="49" fillId="21" borderId="38" xfId="38" applyFont="1" applyFill="1" applyBorder="1" applyAlignment="1" applyProtection="1">
      <alignment horizontal="center" vertical="center" wrapText="1"/>
    </xf>
    <xf numFmtId="166" fontId="17" fillId="21" borderId="39" xfId="31" applyNumberFormat="1" applyFont="1" applyFill="1" applyBorder="1" applyAlignment="1" applyProtection="1">
      <alignment horizontal="right" vertical="center"/>
    </xf>
    <xf numFmtId="0" fontId="17" fillId="0" borderId="38" xfId="49" applyFont="1" applyBorder="1" applyAlignment="1" applyProtection="1">
      <alignment vertical="center"/>
    </xf>
    <xf numFmtId="0" fontId="22" fillId="0" borderId="0" xfId="43" quotePrefix="1" applyFont="1" applyFill="1" applyBorder="1" applyAlignment="1" applyProtection="1">
      <alignment vertical="top" wrapText="1"/>
    </xf>
    <xf numFmtId="0" fontId="68" fillId="0" borderId="0" xfId="49" applyFont="1" applyAlignment="1" applyProtection="1">
      <alignment vertical="center"/>
    </xf>
    <xf numFmtId="0" fontId="68" fillId="0" borderId="0" xfId="49" applyFont="1" applyBorder="1" applyAlignment="1" applyProtection="1">
      <alignment horizontal="justify" vertical="center" wrapText="1"/>
    </xf>
    <xf numFmtId="0" fontId="22" fillId="21" borderId="0" xfId="49" quotePrefix="1" applyFont="1" applyFill="1" applyBorder="1" applyAlignment="1" applyProtection="1">
      <alignment horizontal="justify" vertical="top" wrapText="1"/>
    </xf>
    <xf numFmtId="0" fontId="17" fillId="0" borderId="0" xfId="49" quotePrefix="1" applyFont="1" applyBorder="1" applyAlignment="1" applyProtection="1">
      <alignment vertical="center"/>
    </xf>
    <xf numFmtId="0" fontId="28" fillId="0" borderId="0" xfId="49" applyFont="1" applyAlignment="1" applyProtection="1">
      <alignment horizontal="center" vertical="center"/>
    </xf>
    <xf numFmtId="0" fontId="60" fillId="0" borderId="0" xfId="43" applyFont="1" applyAlignment="1" applyProtection="1">
      <alignment horizontal="center" vertical="center"/>
    </xf>
    <xf numFmtId="0" fontId="17" fillId="0" borderId="0" xfId="49" applyFont="1" applyBorder="1" applyAlignment="1" applyProtection="1">
      <alignment vertical="top"/>
    </xf>
    <xf numFmtId="0" fontId="17" fillId="24" borderId="91" xfId="49" quotePrefix="1" applyFont="1" applyFill="1" applyBorder="1" applyAlignment="1" applyProtection="1">
      <alignment wrapText="1"/>
    </xf>
    <xf numFmtId="0" fontId="17" fillId="24" borderId="94" xfId="49" quotePrefix="1" applyFont="1" applyFill="1" applyBorder="1" applyAlignment="1" applyProtection="1">
      <alignment wrapText="1"/>
    </xf>
    <xf numFmtId="0" fontId="17" fillId="24" borderId="97" xfId="49" quotePrefix="1" applyFont="1" applyFill="1" applyBorder="1" applyAlignment="1" applyProtection="1">
      <alignment wrapText="1"/>
    </xf>
    <xf numFmtId="0" fontId="22" fillId="21" borderId="0" xfId="43" applyFont="1" applyFill="1" applyAlignment="1">
      <alignment vertical="center"/>
    </xf>
    <xf numFmtId="0" fontId="22" fillId="17" borderId="27" xfId="43" applyFont="1" applyFill="1" applyBorder="1"/>
    <xf numFmtId="0" fontId="22" fillId="17" borderId="29" xfId="43" applyFont="1" applyFill="1" applyBorder="1"/>
    <xf numFmtId="0" fontId="26" fillId="17" borderId="10" xfId="43" applyFont="1" applyFill="1" applyBorder="1"/>
    <xf numFmtId="0" fontId="26" fillId="17" borderId="0" xfId="43" applyFont="1" applyFill="1" applyBorder="1"/>
    <xf numFmtId="0" fontId="26" fillId="17" borderId="11" xfId="43" applyFont="1" applyFill="1" applyBorder="1"/>
    <xf numFmtId="0" fontId="27" fillId="17" borderId="0" xfId="43" quotePrefix="1" applyFont="1" applyFill="1" applyBorder="1" applyAlignment="1">
      <alignment horizontal="left" indent="2"/>
    </xf>
    <xf numFmtId="0" fontId="22" fillId="0" borderId="27" xfId="43" applyFont="1" applyBorder="1"/>
    <xf numFmtId="0" fontId="22" fillId="0" borderId="12" xfId="43" applyFont="1" applyBorder="1"/>
    <xf numFmtId="0" fontId="22" fillId="0" borderId="29" xfId="43" applyFont="1" applyBorder="1"/>
    <xf numFmtId="0" fontId="22" fillId="0" borderId="10" xfId="43" applyFont="1" applyBorder="1"/>
    <xf numFmtId="0" fontId="22" fillId="0" borderId="0" xfId="43" applyFont="1" applyBorder="1"/>
    <xf numFmtId="0" fontId="22" fillId="0" borderId="11" xfId="43" applyFont="1" applyBorder="1"/>
    <xf numFmtId="0" fontId="24" fillId="0" borderId="0" xfId="43" applyFont="1" applyBorder="1"/>
    <xf numFmtId="0" fontId="24" fillId="0" borderId="0" xfId="43" applyFont="1" applyBorder="1" applyAlignment="1">
      <alignment horizontal="right"/>
    </xf>
    <xf numFmtId="0" fontId="22" fillId="17" borderId="0" xfId="43" applyFont="1" applyFill="1"/>
    <xf numFmtId="0" fontId="22" fillId="0" borderId="0" xfId="43" applyFont="1" applyFill="1"/>
    <xf numFmtId="0" fontId="22" fillId="0" borderId="0" xfId="43" applyFont="1" applyFill="1" applyBorder="1"/>
    <xf numFmtId="0" fontId="22" fillId="0" borderId="0" xfId="43" applyFont="1" applyProtection="1"/>
    <xf numFmtId="0" fontId="28" fillId="0" borderId="0" xfId="1" applyFont="1" applyProtection="1"/>
    <xf numFmtId="0" fontId="28" fillId="0" borderId="0" xfId="1" applyFont="1"/>
    <xf numFmtId="0" fontId="17" fillId="0" borderId="0" xfId="43" applyProtection="1">
      <protection locked="0"/>
    </xf>
    <xf numFmtId="0" fontId="17" fillId="0" borderId="0" xfId="43"/>
    <xf numFmtId="0" fontId="71" fillId="0" borderId="0" xfId="1" applyFont="1" applyAlignment="1"/>
    <xf numFmtId="0" fontId="23" fillId="0" borderId="0" xfId="43" applyFont="1" applyAlignment="1" applyProtection="1">
      <alignment vertical="justify"/>
    </xf>
    <xf numFmtId="0" fontId="1" fillId="0" borderId="0" xfId="1" applyFont="1" applyProtection="1"/>
    <xf numFmtId="0" fontId="17" fillId="0" borderId="0" xfId="43" applyFont="1"/>
    <xf numFmtId="0" fontId="22" fillId="0" borderId="0" xfId="1" applyFont="1"/>
    <xf numFmtId="0" fontId="22" fillId="0" borderId="10" xfId="1" applyFont="1" applyBorder="1"/>
    <xf numFmtId="0" fontId="24" fillId="0" borderId="0" xfId="1" applyFont="1" applyBorder="1"/>
    <xf numFmtId="0" fontId="22" fillId="0" borderId="0" xfId="1" applyFont="1" applyBorder="1"/>
    <xf numFmtId="0" fontId="22" fillId="0" borderId="11" xfId="1" applyFont="1" applyBorder="1"/>
    <xf numFmtId="0" fontId="28" fillId="19" borderId="0" xfId="1" applyFont="1" applyFill="1"/>
    <xf numFmtId="0" fontId="22" fillId="0" borderId="27" xfId="1" applyFont="1" applyBorder="1"/>
    <xf numFmtId="0" fontId="22" fillId="0" borderId="12" xfId="1" applyFont="1" applyBorder="1"/>
    <xf numFmtId="0" fontId="22" fillId="0" borderId="29" xfId="1" applyFont="1" applyBorder="1"/>
    <xf numFmtId="0" fontId="74" fillId="0" borderId="0" xfId="1" applyFont="1" applyBorder="1" applyAlignment="1" applyProtection="1">
      <alignment horizontal="center" vertical="center"/>
      <protection locked="0"/>
    </xf>
    <xf numFmtId="0" fontId="32" fillId="19" borderId="0" xfId="1" applyFont="1" applyFill="1"/>
    <xf numFmtId="0" fontId="28" fillId="0" borderId="110" xfId="1" applyFont="1" applyBorder="1"/>
    <xf numFmtId="0" fontId="32" fillId="0" borderId="111" xfId="1" applyFont="1" applyBorder="1"/>
    <xf numFmtId="0" fontId="28" fillId="0" borderId="111" xfId="1" applyFont="1" applyBorder="1"/>
    <xf numFmtId="0" fontId="22" fillId="0" borderId="112" xfId="1" applyFont="1" applyBorder="1"/>
    <xf numFmtId="0" fontId="28" fillId="0" borderId="10" xfId="1" applyFont="1" applyBorder="1"/>
    <xf numFmtId="0" fontId="32" fillId="0" borderId="0" xfId="1" applyFont="1" applyBorder="1"/>
    <xf numFmtId="0" fontId="28" fillId="0" borderId="0" xfId="1" applyFont="1" applyBorder="1"/>
    <xf numFmtId="0" fontId="76" fillId="0" borderId="0" xfId="1" applyFont="1" applyBorder="1" applyAlignment="1">
      <alignment horizontal="center" vertical="center"/>
    </xf>
    <xf numFmtId="0" fontId="77" fillId="0" borderId="0" xfId="1" applyFont="1" applyBorder="1"/>
    <xf numFmtId="0" fontId="28" fillId="0" borderId="27" xfId="1" applyFont="1" applyBorder="1"/>
    <xf numFmtId="0" fontId="28" fillId="0" borderId="12" xfId="1" applyFont="1" applyBorder="1"/>
    <xf numFmtId="0" fontId="77" fillId="0" borderId="0" xfId="1" applyFont="1" applyBorder="1" applyProtection="1">
      <protection hidden="1"/>
    </xf>
    <xf numFmtId="0" fontId="76" fillId="0" borderId="0" xfId="1" applyFont="1" applyBorder="1" applyAlignment="1" applyProtection="1">
      <alignment horizontal="center" vertical="center"/>
      <protection hidden="1"/>
    </xf>
    <xf numFmtId="0" fontId="32" fillId="0" borderId="0" xfId="1" applyFont="1" applyBorder="1" applyProtection="1">
      <protection hidden="1"/>
    </xf>
    <xf numFmtId="0" fontId="22" fillId="0" borderId="0" xfId="1" applyFont="1" applyFill="1" applyBorder="1"/>
    <xf numFmtId="0" fontId="61" fillId="0" borderId="0" xfId="50" applyFont="1" applyFill="1"/>
    <xf numFmtId="0" fontId="24" fillId="0" borderId="0" xfId="1" applyFont="1" applyFill="1" applyBorder="1" applyAlignment="1">
      <alignment vertical="center"/>
    </xf>
    <xf numFmtId="0" fontId="22" fillId="0" borderId="0" xfId="43" quotePrefix="1" applyFont="1" applyFill="1" applyBorder="1" applyAlignment="1" applyProtection="1">
      <alignment horizontal="justify" vertical="top" wrapText="1"/>
    </xf>
    <xf numFmtId="0" fontId="1" fillId="0" borderId="0" xfId="0" applyFont="1" applyFill="1"/>
    <xf numFmtId="0" fontId="24" fillId="0" borderId="0" xfId="50" applyFont="1" applyFill="1" applyBorder="1" applyAlignment="1">
      <alignment horizontal="left"/>
    </xf>
    <xf numFmtId="0" fontId="28" fillId="0" borderId="0" xfId="50" applyFont="1" applyFill="1"/>
    <xf numFmtId="0" fontId="22" fillId="0" borderId="0" xfId="50" applyFont="1" applyFill="1" applyBorder="1" applyAlignment="1">
      <alignment horizontal="left"/>
    </xf>
    <xf numFmtId="0" fontId="22" fillId="0" borderId="0" xfId="50" applyFont="1" applyFill="1"/>
    <xf numFmtId="0" fontId="24" fillId="0" borderId="0" xfId="43" quotePrefix="1" applyFont="1" applyFill="1" applyBorder="1" applyAlignment="1" applyProtection="1">
      <alignment vertical="top" wrapText="1"/>
    </xf>
    <xf numFmtId="0" fontId="23" fillId="0" borderId="0" xfId="43" applyFont="1" applyAlignment="1" applyProtection="1">
      <alignment horizontal="center" vertical="center"/>
    </xf>
    <xf numFmtId="14" fontId="17" fillId="0" borderId="109" xfId="49" quotePrefix="1" applyNumberFormat="1" applyFont="1" applyBorder="1" applyAlignment="1" applyProtection="1">
      <alignment horizontal="left" vertical="center" wrapText="1"/>
      <protection hidden="1"/>
    </xf>
    <xf numFmtId="0" fontId="28" fillId="0" borderId="109" xfId="49" applyFont="1" applyBorder="1" applyAlignment="1" applyProtection="1">
      <alignment vertical="center"/>
      <protection hidden="1"/>
    </xf>
    <xf numFmtId="0" fontId="32" fillId="0" borderId="0" xfId="1" applyFont="1" applyBorder="1" applyAlignment="1">
      <alignment horizontal="justify" vertical="justify" wrapText="1"/>
    </xf>
    <xf numFmtId="0" fontId="28" fillId="0" borderId="0" xfId="1" applyFont="1" applyBorder="1" applyAlignment="1">
      <alignment horizontal="justify" vertical="justify" wrapText="1"/>
    </xf>
    <xf numFmtId="0" fontId="28" fillId="0" borderId="0" xfId="1" applyFont="1" applyBorder="1" applyAlignment="1">
      <alignment horizontal="justify" vertical="center"/>
    </xf>
    <xf numFmtId="0" fontId="28" fillId="0" borderId="0" xfId="1" applyFont="1" applyBorder="1" applyAlignment="1">
      <alignment horizontal="justify" vertical="center" wrapText="1"/>
    </xf>
    <xf numFmtId="0" fontId="42" fillId="0" borderId="0" xfId="50" applyFont="1" applyBorder="1" applyAlignment="1">
      <alignment vertical="center" wrapText="1"/>
    </xf>
    <xf numFmtId="0" fontId="79" fillId="0" borderId="0" xfId="0" applyFont="1" applyAlignment="1">
      <alignment wrapText="1"/>
    </xf>
    <xf numFmtId="0" fontId="24" fillId="0" borderId="0" xfId="0" applyFont="1"/>
    <xf numFmtId="0" fontId="63" fillId="0" borderId="0" xfId="43" applyFont="1" applyAlignment="1">
      <alignment vertical="center"/>
    </xf>
    <xf numFmtId="14" fontId="1" fillId="0" borderId="0" xfId="0" applyNumberFormat="1" applyFont="1"/>
    <xf numFmtId="0" fontId="1" fillId="0" borderId="0" xfId="50" applyFont="1" applyFill="1"/>
    <xf numFmtId="0" fontId="1" fillId="0" borderId="0" xfId="50" applyFont="1"/>
    <xf numFmtId="0" fontId="1" fillId="0" borderId="0" xfId="50" quotePrefix="1" applyFont="1" applyFill="1"/>
    <xf numFmtId="49" fontId="1" fillId="0" borderId="0" xfId="50" applyNumberFormat="1" applyFont="1" applyFill="1"/>
    <xf numFmtId="0" fontId="1" fillId="0" borderId="0" xfId="50" applyFont="1" applyFill="1" applyAlignment="1">
      <alignment horizontal="left"/>
    </xf>
    <xf numFmtId="0" fontId="1" fillId="0" borderId="0" xfId="1" applyFont="1" applyBorder="1"/>
    <xf numFmtId="0" fontId="1" fillId="26" borderId="25" xfId="50" quotePrefix="1" applyFont="1" applyFill="1" applyBorder="1"/>
    <xf numFmtId="0" fontId="1" fillId="26" borderId="60" xfId="50" applyFont="1" applyFill="1" applyBorder="1"/>
    <xf numFmtId="0" fontId="1" fillId="26" borderId="62" xfId="50" applyFont="1" applyFill="1" applyBorder="1"/>
    <xf numFmtId="0" fontId="1" fillId="26" borderId="61" xfId="50" applyFont="1" applyFill="1" applyBorder="1"/>
    <xf numFmtId="0" fontId="1" fillId="26" borderId="59" xfId="50" applyFont="1" applyFill="1" applyBorder="1"/>
    <xf numFmtId="0" fontId="1" fillId="26" borderId="21" xfId="50" applyFont="1" applyFill="1" applyBorder="1"/>
    <xf numFmtId="0" fontId="1" fillId="26" borderId="0" xfId="50" applyFont="1" applyFill="1" applyBorder="1"/>
    <xf numFmtId="0" fontId="1" fillId="28" borderId="25" xfId="50" applyFont="1" applyFill="1" applyBorder="1"/>
    <xf numFmtId="0" fontId="1" fillId="28" borderId="60" xfId="50" applyFont="1" applyFill="1" applyBorder="1"/>
    <xf numFmtId="0" fontId="1" fillId="28" borderId="59" xfId="50" applyFont="1" applyFill="1" applyBorder="1"/>
    <xf numFmtId="0" fontId="1" fillId="0" borderId="24" xfId="0" applyFont="1" applyBorder="1"/>
    <xf numFmtId="0" fontId="1" fillId="22" borderId="22" xfId="0" quotePrefix="1" applyFont="1" applyFill="1" applyBorder="1" applyAlignment="1" applyProtection="1">
      <alignment vertical="center"/>
    </xf>
    <xf numFmtId="0" fontId="1" fillId="22" borderId="21" xfId="0" applyFont="1" applyFill="1" applyBorder="1" applyAlignment="1" applyProtection="1">
      <alignment vertical="center"/>
    </xf>
    <xf numFmtId="0" fontId="1" fillId="22" borderId="25" xfId="0" applyFont="1" applyFill="1" applyBorder="1" applyAlignment="1" applyProtection="1">
      <alignment vertical="center"/>
    </xf>
    <xf numFmtId="0" fontId="1" fillId="22" borderId="26" xfId="0" applyFont="1" applyFill="1" applyBorder="1" applyAlignment="1" applyProtection="1">
      <alignment vertical="center"/>
    </xf>
    <xf numFmtId="14" fontId="1" fillId="0" borderId="0" xfId="49" quotePrefix="1" applyNumberFormat="1" applyFont="1" applyBorder="1" applyAlignment="1" applyProtection="1">
      <alignment vertical="center"/>
    </xf>
    <xf numFmtId="14" fontId="1" fillId="0" borderId="0" xfId="49" quotePrefix="1" applyNumberFormat="1" applyFont="1" applyFill="1" applyBorder="1" applyAlignment="1" applyProtection="1">
      <alignment vertical="center"/>
    </xf>
    <xf numFmtId="14" fontId="1" fillId="0" borderId="0" xfId="49" quotePrefix="1" applyNumberFormat="1" applyFont="1" applyBorder="1" applyAlignment="1" applyProtection="1">
      <alignment horizontal="left" vertical="center"/>
    </xf>
    <xf numFmtId="14" fontId="1" fillId="21" borderId="0" xfId="49" quotePrefix="1" applyNumberFormat="1" applyFont="1" applyFill="1" applyBorder="1" applyAlignment="1" applyProtection="1">
      <alignment vertical="center"/>
    </xf>
    <xf numFmtId="0" fontId="1" fillId="0" borderId="0" xfId="49" quotePrefix="1" applyFont="1" applyBorder="1" applyAlignment="1" applyProtection="1">
      <alignment vertical="center"/>
    </xf>
    <xf numFmtId="0" fontId="80" fillId="26" borderId="0" xfId="50" applyFont="1" applyFill="1" applyBorder="1" applyAlignment="1">
      <alignment vertical="center"/>
    </xf>
    <xf numFmtId="0" fontId="79" fillId="0" borderId="0" xfId="0" applyFont="1" applyAlignment="1">
      <alignment horizontal="justify" wrapText="1"/>
    </xf>
    <xf numFmtId="0" fontId="79" fillId="0" borderId="0" xfId="0" applyFont="1" applyAlignment="1"/>
    <xf numFmtId="0" fontId="81" fillId="0" borderId="0" xfId="0" applyFont="1" applyAlignment="1"/>
    <xf numFmtId="0" fontId="22" fillId="0" borderId="0" xfId="43" quotePrefix="1" applyFont="1" applyFill="1" applyBorder="1" applyAlignment="1" applyProtection="1">
      <alignment horizontal="justify" vertical="top" wrapText="1"/>
    </xf>
    <xf numFmtId="3" fontId="1" fillId="0" borderId="0" xfId="1" applyNumberFormat="1" applyFont="1" applyFill="1" applyBorder="1"/>
    <xf numFmtId="14" fontId="17" fillId="21" borderId="0" xfId="49" quotePrefix="1" applyNumberFormat="1" applyFont="1" applyFill="1" applyBorder="1" applyAlignment="1" applyProtection="1">
      <alignment horizontal="left" vertical="center" wrapText="1"/>
    </xf>
    <xf numFmtId="0" fontId="22" fillId="0" borderId="0" xfId="0" applyFont="1" applyAlignment="1">
      <alignment wrapText="1"/>
    </xf>
    <xf numFmtId="0" fontId="22" fillId="0" borderId="0" xfId="50" applyFont="1" applyBorder="1" applyAlignment="1">
      <alignment wrapText="1"/>
    </xf>
    <xf numFmtId="0" fontId="22" fillId="0" borderId="0" xfId="50" applyFont="1" applyFill="1" applyBorder="1" applyAlignment="1">
      <alignment wrapText="1"/>
    </xf>
    <xf numFmtId="0" fontId="22" fillId="0" borderId="0" xfId="0" applyFont="1" applyAlignment="1">
      <alignment vertical="top" wrapText="1"/>
    </xf>
    <xf numFmtId="166" fontId="17" fillId="21" borderId="0" xfId="31" applyNumberFormat="1" applyFont="1" applyFill="1" applyBorder="1" applyAlignment="1" applyProtection="1">
      <alignment horizontal="right" vertical="center"/>
      <protection hidden="1"/>
    </xf>
    <xf numFmtId="0" fontId="63" fillId="0" borderId="0" xfId="43" applyFont="1" applyAlignment="1">
      <alignment horizontal="center" vertical="center"/>
    </xf>
    <xf numFmtId="0" fontId="42" fillId="0" borderId="0" xfId="50" applyFont="1" applyBorder="1" applyAlignment="1">
      <alignment horizontal="justify" vertical="center" wrapText="1"/>
    </xf>
    <xf numFmtId="0" fontId="82" fillId="0" borderId="0" xfId="50" applyFont="1" applyBorder="1" applyAlignment="1">
      <alignment vertical="center"/>
    </xf>
    <xf numFmtId="0" fontId="40" fillId="0" borderId="67" xfId="50" applyFont="1" applyBorder="1"/>
    <xf numFmtId="0" fontId="28" fillId="0" borderId="0" xfId="50" applyFont="1" applyBorder="1"/>
    <xf numFmtId="0" fontId="83" fillId="0" borderId="0" xfId="43" applyFont="1" applyBorder="1"/>
    <xf numFmtId="0" fontId="84" fillId="0" borderId="0" xfId="43" applyFont="1"/>
    <xf numFmtId="0" fontId="65" fillId="0" borderId="154" xfId="43" applyFont="1" applyFill="1" applyBorder="1" applyAlignment="1" applyProtection="1">
      <alignment vertical="center"/>
    </xf>
    <xf numFmtId="0" fontId="53" fillId="25" borderId="156" xfId="43" applyFont="1" applyFill="1" applyBorder="1" applyAlignment="1" applyProtection="1">
      <alignment vertical="center"/>
    </xf>
    <xf numFmtId="0" fontId="53" fillId="25" borderId="154" xfId="43" applyFont="1" applyFill="1" applyBorder="1" applyAlignment="1" applyProtection="1">
      <alignment vertical="center"/>
    </xf>
    <xf numFmtId="0" fontId="53" fillId="25" borderId="153" xfId="43" applyFont="1" applyFill="1" applyBorder="1" applyAlignment="1" applyProtection="1">
      <alignment vertical="center"/>
    </xf>
    <xf numFmtId="0" fontId="49" fillId="21" borderId="34" xfId="38" applyFont="1" applyFill="1" applyBorder="1" applyAlignment="1" applyProtection="1">
      <alignment horizontal="center" vertical="center" wrapText="1"/>
    </xf>
    <xf numFmtId="0" fontId="49" fillId="21" borderId="0" xfId="38" applyFont="1" applyFill="1" applyBorder="1" applyAlignment="1" applyProtection="1">
      <alignment horizontal="center" vertical="center" wrapText="1"/>
    </xf>
    <xf numFmtId="0" fontId="53" fillId="25" borderId="157" xfId="43" applyFont="1" applyFill="1" applyBorder="1" applyAlignment="1" applyProtection="1">
      <alignment vertical="center"/>
    </xf>
    <xf numFmtId="0" fontId="53" fillId="25" borderId="155" xfId="43" applyFont="1" applyFill="1" applyBorder="1" applyAlignment="1" applyProtection="1">
      <alignment vertical="center"/>
    </xf>
    <xf numFmtId="0" fontId="54" fillId="25" borderId="156" xfId="43" quotePrefix="1" applyFont="1" applyFill="1" applyBorder="1" applyAlignment="1" applyProtection="1">
      <alignment vertical="center"/>
    </xf>
    <xf numFmtId="0" fontId="53" fillId="25" borderId="158" xfId="43" applyFont="1" applyFill="1" applyBorder="1" applyAlignment="1" applyProtection="1">
      <alignment vertical="center"/>
    </xf>
    <xf numFmtId="0" fontId="52" fillId="25" borderId="157" xfId="43" applyFont="1" applyFill="1" applyBorder="1" applyAlignment="1" applyProtection="1">
      <alignment vertical="center"/>
    </xf>
    <xf numFmtId="0" fontId="52" fillId="25" borderId="155" xfId="43" applyFont="1" applyFill="1" applyBorder="1" applyAlignment="1" applyProtection="1">
      <alignment vertical="center"/>
    </xf>
    <xf numFmtId="0" fontId="52" fillId="25" borderId="154" xfId="43" applyFont="1" applyFill="1" applyBorder="1" applyAlignment="1" applyProtection="1">
      <alignment vertical="center"/>
    </xf>
    <xf numFmtId="0" fontId="52" fillId="25" borderId="153" xfId="43" applyFont="1" applyFill="1" applyBorder="1" applyAlignment="1" applyProtection="1">
      <alignment vertical="center"/>
    </xf>
    <xf numFmtId="0" fontId="54" fillId="25" borderId="156" xfId="43" applyFont="1" applyFill="1" applyBorder="1" applyAlignment="1" applyProtection="1">
      <alignment vertical="center"/>
    </xf>
    <xf numFmtId="0" fontId="52" fillId="25" borderId="158" xfId="43" applyFont="1" applyFill="1" applyBorder="1" applyAlignment="1" applyProtection="1">
      <alignment vertical="center"/>
    </xf>
    <xf numFmtId="0" fontId="17" fillId="21" borderId="0" xfId="49" applyFont="1" applyFill="1" applyBorder="1" applyAlignment="1" applyProtection="1">
      <alignment vertical="top" wrapText="1"/>
    </xf>
    <xf numFmtId="0" fontId="35" fillId="18" borderId="159" xfId="43" applyFont="1" applyFill="1" applyBorder="1" applyAlignment="1" applyProtection="1">
      <alignment vertical="center"/>
    </xf>
    <xf numFmtId="0" fontId="29" fillId="18" borderId="117" xfId="43" applyFont="1" applyFill="1" applyBorder="1" applyAlignment="1" applyProtection="1">
      <alignment vertical="center"/>
    </xf>
    <xf numFmtId="0" fontId="30" fillId="18" borderId="117" xfId="43" applyFont="1" applyFill="1" applyBorder="1" applyProtection="1"/>
    <xf numFmtId="0" fontId="30" fillId="18" borderId="118" xfId="43" applyFont="1" applyFill="1" applyBorder="1" applyProtection="1"/>
    <xf numFmtId="0" fontId="28" fillId="21" borderId="32" xfId="49" applyFont="1" applyFill="1" applyBorder="1" applyAlignment="1" applyProtection="1">
      <alignment vertical="center"/>
    </xf>
    <xf numFmtId="14" fontId="17" fillId="21" borderId="31" xfId="49" quotePrefix="1" applyNumberFormat="1" applyFont="1" applyFill="1" applyBorder="1" applyAlignment="1" applyProtection="1">
      <alignment vertical="center"/>
    </xf>
    <xf numFmtId="14" fontId="17" fillId="21" borderId="31" xfId="49" quotePrefix="1" applyNumberFormat="1" applyFont="1" applyFill="1" applyBorder="1" applyAlignment="1" applyProtection="1">
      <alignment vertical="center" wrapText="1"/>
    </xf>
    <xf numFmtId="0" fontId="17" fillId="0" borderId="31" xfId="49" quotePrefix="1" applyFont="1" applyBorder="1" applyAlignment="1" applyProtection="1">
      <alignment vertical="center"/>
    </xf>
    <xf numFmtId="0" fontId="52" fillId="21" borderId="31" xfId="43" applyFont="1" applyFill="1" applyBorder="1" applyAlignment="1" applyProtection="1">
      <alignment vertical="center"/>
    </xf>
    <xf numFmtId="0" fontId="0" fillId="0" borderId="31" xfId="0" applyBorder="1"/>
    <xf numFmtId="0" fontId="28" fillId="21" borderId="30" xfId="49" applyFont="1" applyFill="1" applyBorder="1" applyAlignment="1" applyProtection="1">
      <alignment vertical="center"/>
    </xf>
    <xf numFmtId="14" fontId="17" fillId="21" borderId="31" xfId="49" quotePrefix="1" applyNumberFormat="1" applyFont="1" applyFill="1" applyBorder="1" applyAlignment="1" applyProtection="1">
      <alignment horizontal="left" vertical="center" wrapText="1"/>
    </xf>
    <xf numFmtId="0" fontId="22" fillId="17" borderId="0" xfId="43" applyFont="1" applyFill="1" applyBorder="1" applyAlignment="1">
      <alignment vertical="center"/>
    </xf>
    <xf numFmtId="0" fontId="86" fillId="17" borderId="0" xfId="43" applyFont="1" applyFill="1" applyBorder="1" applyAlignment="1" applyProtection="1">
      <alignment horizontal="left" vertical="center"/>
    </xf>
    <xf numFmtId="0" fontId="28" fillId="0" borderId="0" xfId="49" applyFont="1" applyFill="1" applyAlignment="1" applyProtection="1">
      <alignment horizontal="justify" vertical="center" wrapText="1"/>
    </xf>
    <xf numFmtId="0" fontId="28" fillId="0" borderId="0" xfId="49" applyFont="1" applyFill="1" applyBorder="1" applyAlignment="1" applyProtection="1">
      <alignment horizontal="justify" vertical="center" wrapText="1"/>
    </xf>
    <xf numFmtId="0" fontId="0" fillId="0" borderId="40" xfId="0" applyBorder="1"/>
    <xf numFmtId="0" fontId="0" fillId="0" borderId="39" xfId="0" applyBorder="1"/>
    <xf numFmtId="0" fontId="0" fillId="0" borderId="38" xfId="0" applyBorder="1"/>
    <xf numFmtId="14" fontId="48" fillId="21" borderId="31" xfId="49" quotePrefix="1" applyNumberFormat="1" applyFont="1" applyFill="1" applyBorder="1" applyAlignment="1" applyProtection="1">
      <alignment vertical="center"/>
    </xf>
    <xf numFmtId="0" fontId="67" fillId="0" borderId="158" xfId="43" applyFont="1" applyFill="1" applyBorder="1" applyAlignment="1" applyProtection="1">
      <alignment horizontal="right" vertical="center"/>
    </xf>
    <xf numFmtId="0" fontId="65" fillId="0" borderId="117" xfId="43" applyFont="1" applyFill="1" applyBorder="1" applyAlignment="1" applyProtection="1">
      <alignment vertical="center"/>
    </xf>
    <xf numFmtId="0" fontId="67" fillId="0" borderId="173" xfId="43" applyFont="1" applyFill="1" applyBorder="1" applyAlignment="1" applyProtection="1">
      <alignment horizontal="right" vertical="center"/>
    </xf>
    <xf numFmtId="0" fontId="22" fillId="0" borderId="10" xfId="49" applyFont="1" applyBorder="1" applyAlignment="1" applyProtection="1">
      <alignment vertical="center"/>
    </xf>
    <xf numFmtId="0" fontId="22" fillId="0" borderId="0" xfId="49" applyFont="1" applyBorder="1" applyAlignment="1" applyProtection="1">
      <alignment vertical="center"/>
    </xf>
    <xf numFmtId="0" fontId="30" fillId="18" borderId="173" xfId="43" applyFont="1" applyFill="1" applyBorder="1" applyProtection="1"/>
    <xf numFmtId="0" fontId="35" fillId="25" borderId="172" xfId="43" applyFont="1" applyFill="1" applyBorder="1" applyAlignment="1" applyProtection="1">
      <alignment vertical="center"/>
    </xf>
    <xf numFmtId="0" fontId="29" fillId="25" borderId="154" xfId="43" applyFont="1" applyFill="1" applyBorder="1" applyAlignment="1">
      <alignment horizontal="left" vertical="center" indent="1"/>
    </xf>
    <xf numFmtId="0" fontId="29" fillId="25" borderId="154" xfId="43" applyFont="1" applyFill="1" applyBorder="1" applyAlignment="1">
      <alignment vertical="center"/>
    </xf>
    <xf numFmtId="0" fontId="30" fillId="25" borderId="154" xfId="43" applyFont="1" applyFill="1" applyBorder="1"/>
    <xf numFmtId="0" fontId="30" fillId="25" borderId="153" xfId="43" applyFont="1" applyFill="1" applyBorder="1"/>
    <xf numFmtId="0" fontId="45" fillId="0" borderId="0" xfId="50" applyFont="1" applyBorder="1" applyAlignment="1" applyProtection="1">
      <alignment vertical="top" wrapText="1"/>
    </xf>
    <xf numFmtId="0" fontId="78" fillId="0" borderId="0" xfId="0" applyFont="1" applyAlignment="1">
      <alignment wrapText="1"/>
    </xf>
    <xf numFmtId="0" fontId="46" fillId="0" borderId="11" xfId="50" applyFont="1" applyBorder="1" applyProtection="1"/>
    <xf numFmtId="0" fontId="46" fillId="0" borderId="10" xfId="50" applyFont="1" applyBorder="1" applyProtection="1"/>
    <xf numFmtId="0" fontId="23" fillId="0" borderId="65" xfId="43" applyFont="1" applyBorder="1" applyAlignment="1">
      <alignment horizontal="center" vertical="center"/>
    </xf>
    <xf numFmtId="0" fontId="42" fillId="0" borderId="64" xfId="50" applyFont="1" applyBorder="1" applyAlignment="1">
      <alignment horizontal="justify" vertical="center" wrapText="1"/>
    </xf>
    <xf numFmtId="0" fontId="23" fillId="0" borderId="63" xfId="43" applyFont="1" applyBorder="1" applyAlignment="1">
      <alignment horizontal="center" vertical="center"/>
    </xf>
    <xf numFmtId="0" fontId="23" fillId="0" borderId="70" xfId="43" applyFont="1" applyBorder="1" applyAlignment="1">
      <alignment horizontal="center" vertical="center"/>
    </xf>
    <xf numFmtId="0" fontId="24" fillId="0" borderId="69" xfId="50" applyFont="1" applyBorder="1" applyAlignment="1">
      <alignment vertical="center"/>
    </xf>
    <xf numFmtId="0" fontId="22" fillId="0" borderId="64" xfId="50" applyFont="1" applyBorder="1" applyAlignment="1">
      <alignment vertical="center"/>
    </xf>
    <xf numFmtId="0" fontId="28" fillId="23" borderId="167" xfId="49" applyFont="1" applyFill="1" applyBorder="1" applyAlignment="1" applyProtection="1">
      <alignment vertical="center"/>
    </xf>
    <xf numFmtId="0" fontId="50" fillId="21" borderId="31" xfId="49" applyFont="1" applyFill="1" applyBorder="1" applyAlignment="1" applyProtection="1">
      <alignment horizontal="justify" vertical="center" wrapText="1"/>
    </xf>
    <xf numFmtId="0" fontId="35" fillId="18" borderId="179" xfId="43" applyFont="1" applyFill="1" applyBorder="1" applyAlignment="1" applyProtection="1">
      <alignment vertical="center"/>
    </xf>
    <xf numFmtId="0" fontId="29" fillId="18" borderId="180" xfId="43" applyFont="1" applyFill="1" applyBorder="1" applyAlignment="1" applyProtection="1">
      <alignment vertical="center"/>
    </xf>
    <xf numFmtId="0" fontId="30" fillId="18" borderId="180" xfId="43" applyFont="1" applyFill="1" applyBorder="1" applyProtection="1"/>
    <xf numFmtId="0" fontId="30" fillId="18" borderId="181" xfId="43" applyFont="1" applyFill="1" applyBorder="1" applyProtection="1"/>
    <xf numFmtId="0" fontId="28" fillId="0" borderId="12" xfId="50" applyFont="1" applyBorder="1" applyProtection="1"/>
    <xf numFmtId="0" fontId="35" fillId="25" borderId="182" xfId="43" quotePrefix="1" applyFont="1" applyFill="1" applyBorder="1" applyAlignment="1" applyProtection="1">
      <alignment vertical="center"/>
    </xf>
    <xf numFmtId="0" fontId="29" fillId="25" borderId="183" xfId="43" applyFont="1" applyFill="1" applyBorder="1" applyAlignment="1" applyProtection="1">
      <alignment vertical="center"/>
    </xf>
    <xf numFmtId="0" fontId="30" fillId="25" borderId="183" xfId="43" applyFont="1" applyFill="1" applyBorder="1" applyAlignment="1" applyProtection="1">
      <alignment vertical="center"/>
    </xf>
    <xf numFmtId="0" fontId="30" fillId="25" borderId="184" xfId="43" applyFont="1" applyFill="1" applyBorder="1" applyAlignment="1" applyProtection="1">
      <alignment vertical="center"/>
    </xf>
    <xf numFmtId="0" fontId="65" fillId="0" borderId="183" xfId="43" applyFont="1" applyFill="1" applyBorder="1" applyAlignment="1" applyProtection="1">
      <alignment vertical="center"/>
    </xf>
    <xf numFmtId="0" fontId="67" fillId="0" borderId="185" xfId="43" applyFont="1" applyFill="1" applyBorder="1" applyAlignment="1" applyProtection="1">
      <alignment horizontal="right" vertical="center"/>
    </xf>
    <xf numFmtId="0" fontId="53" fillId="25" borderId="182" xfId="43" applyFont="1" applyFill="1" applyBorder="1" applyAlignment="1" applyProtection="1">
      <alignment vertical="center"/>
    </xf>
    <xf numFmtId="0" fontId="53" fillId="25" borderId="183" xfId="43" applyFont="1" applyFill="1" applyBorder="1" applyAlignment="1" applyProtection="1">
      <alignment vertical="center"/>
    </xf>
    <xf numFmtId="0" fontId="53" fillId="25" borderId="184" xfId="43" applyFont="1" applyFill="1" applyBorder="1" applyAlignment="1" applyProtection="1">
      <alignment vertical="center"/>
    </xf>
    <xf numFmtId="0" fontId="31" fillId="17" borderId="177" xfId="43" applyFont="1" applyFill="1" applyBorder="1" applyAlignment="1" applyProtection="1">
      <alignment horizontal="left" vertical="center"/>
    </xf>
    <xf numFmtId="14" fontId="17" fillId="0" borderId="64" xfId="49" quotePrefix="1" applyNumberFormat="1" applyFont="1" applyBorder="1" applyAlignment="1" applyProtection="1">
      <alignment vertical="center"/>
    </xf>
    <xf numFmtId="14" fontId="17" fillId="0" borderId="64" xfId="49" quotePrefix="1" applyNumberFormat="1" applyFont="1" applyBorder="1" applyAlignment="1" applyProtection="1">
      <alignment horizontal="left" vertical="center" wrapText="1"/>
    </xf>
    <xf numFmtId="14" fontId="17" fillId="0" borderId="64" xfId="49" quotePrefix="1" applyNumberFormat="1" applyFont="1" applyBorder="1" applyAlignment="1" applyProtection="1">
      <alignment horizontal="left" vertical="center"/>
    </xf>
    <xf numFmtId="0" fontId="28" fillId="0" borderId="178" xfId="49" applyFont="1" applyBorder="1" applyAlignment="1" applyProtection="1">
      <alignment horizontal="justify" vertical="center" wrapText="1"/>
    </xf>
    <xf numFmtId="0" fontId="35" fillId="25" borderId="172" xfId="43" applyFont="1" applyFill="1" applyBorder="1" applyAlignment="1" applyProtection="1">
      <alignment horizontal="left" vertical="center"/>
    </xf>
    <xf numFmtId="0" fontId="22" fillId="0" borderId="0" xfId="0" applyFont="1" applyFill="1" applyAlignment="1">
      <alignment horizontal="left"/>
    </xf>
    <xf numFmtId="0" fontId="22" fillId="0" borderId="0" xfId="0" applyFont="1" applyFill="1" applyAlignment="1">
      <alignment wrapText="1"/>
    </xf>
    <xf numFmtId="0" fontId="78" fillId="0" borderId="0" xfId="0" applyFont="1" applyFill="1" applyAlignment="1">
      <alignment wrapText="1"/>
    </xf>
    <xf numFmtId="0" fontId="78" fillId="0"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vertical="center"/>
    </xf>
    <xf numFmtId="0" fontId="23" fillId="0" borderId="0" xfId="43" applyFont="1" applyFill="1" applyBorder="1" applyAlignment="1">
      <alignment horizontal="center" vertical="center"/>
    </xf>
    <xf numFmtId="0" fontId="24" fillId="0" borderId="0" xfId="50" applyFont="1" applyFill="1"/>
    <xf numFmtId="0" fontId="24" fillId="0" borderId="0" xfId="43" applyFont="1" applyFill="1" applyBorder="1" applyAlignment="1">
      <alignment horizontal="left" vertical="center"/>
    </xf>
    <xf numFmtId="0" fontId="37" fillId="0" borderId="0" xfId="43" applyFont="1" applyFill="1" applyBorder="1" applyAlignment="1">
      <alignment horizontal="left" vertical="center"/>
    </xf>
    <xf numFmtId="0" fontId="22" fillId="0" borderId="0" xfId="50" applyFont="1" applyFill="1" applyBorder="1"/>
    <xf numFmtId="0" fontId="22" fillId="0" borderId="0" xfId="43" applyFont="1" applyFill="1" applyBorder="1" applyAlignment="1">
      <alignment horizontal="left" vertical="center"/>
    </xf>
    <xf numFmtId="0" fontId="22" fillId="0" borderId="0" xfId="50" applyFont="1" applyFill="1" applyBorder="1" applyAlignment="1">
      <alignment vertical="top" wrapText="1"/>
    </xf>
    <xf numFmtId="0" fontId="89" fillId="0" borderId="0" xfId="50" applyFont="1" applyFill="1" applyBorder="1" applyAlignment="1">
      <alignment vertical="center"/>
    </xf>
    <xf numFmtId="0" fontId="28" fillId="0" borderId="0" xfId="43" applyFont="1" applyFill="1" applyBorder="1" applyAlignment="1" applyProtection="1">
      <alignment horizontal="justify" vertical="justify"/>
    </xf>
    <xf numFmtId="0" fontId="28" fillId="0" borderId="0" xfId="49" applyFont="1" applyFill="1" applyAlignment="1" applyProtection="1">
      <alignment vertical="center"/>
    </xf>
    <xf numFmtId="0" fontId="90" fillId="0" borderId="0" xfId="50" applyFont="1" applyFill="1" applyBorder="1" applyAlignment="1">
      <alignment horizontal="center" vertical="center"/>
    </xf>
    <xf numFmtId="0" fontId="28" fillId="0" borderId="0" xfId="43" applyFont="1" applyFill="1" applyBorder="1" applyAlignment="1" applyProtection="1">
      <alignment horizontal="justify" vertical="center"/>
    </xf>
    <xf numFmtId="0" fontId="89" fillId="0" borderId="0" xfId="50" applyFont="1" applyFill="1" applyBorder="1" applyAlignment="1">
      <alignment horizontal="center" vertical="center"/>
    </xf>
    <xf numFmtId="0" fontId="28" fillId="0" borderId="0" xfId="43" applyFont="1" applyFill="1" applyBorder="1" applyAlignment="1" applyProtection="1">
      <alignment horizontal="left" vertical="center"/>
    </xf>
    <xf numFmtId="0" fontId="32" fillId="0" borderId="0" xfId="43" applyFont="1" applyFill="1" applyBorder="1" applyAlignment="1" applyProtection="1">
      <alignment horizontal="center" vertical="center"/>
    </xf>
    <xf numFmtId="14" fontId="17" fillId="0" borderId="0" xfId="49" quotePrefix="1" applyNumberFormat="1" applyFont="1" applyFill="1" applyBorder="1" applyAlignment="1" applyProtection="1">
      <alignment vertical="center"/>
    </xf>
    <xf numFmtId="14" fontId="85" fillId="0" borderId="0" xfId="49" quotePrefix="1" applyNumberFormat="1" applyFont="1" applyFill="1" applyBorder="1" applyAlignment="1" applyProtection="1">
      <alignment vertical="center"/>
    </xf>
    <xf numFmtId="14" fontId="17" fillId="0" borderId="0" xfId="49" quotePrefix="1" applyNumberFormat="1" applyFont="1" applyFill="1" applyBorder="1" applyAlignment="1" applyProtection="1">
      <alignment vertical="center" wrapText="1"/>
    </xf>
    <xf numFmtId="14" fontId="17" fillId="0" borderId="0" xfId="49" quotePrefix="1" applyNumberFormat="1" applyFont="1" applyFill="1" applyBorder="1" applyAlignment="1" applyProtection="1">
      <alignment horizontal="left" vertical="center" wrapText="1"/>
    </xf>
    <xf numFmtId="14" fontId="17" fillId="0" borderId="0" xfId="49" quotePrefix="1" applyNumberFormat="1" applyFont="1" applyFill="1" applyBorder="1" applyAlignment="1" applyProtection="1">
      <alignment horizontal="left" vertical="center"/>
    </xf>
    <xf numFmtId="0" fontId="17" fillId="0" borderId="0" xfId="49" quotePrefix="1" applyFont="1" applyFill="1" applyBorder="1" applyAlignment="1" applyProtection="1">
      <alignment vertical="center"/>
    </xf>
    <xf numFmtId="0" fontId="31" fillId="0" borderId="0" xfId="43" applyFont="1" applyFill="1" applyBorder="1" applyAlignment="1" applyProtection="1">
      <alignment horizontal="left" vertical="center"/>
    </xf>
    <xf numFmtId="0" fontId="17" fillId="0" borderId="0" xfId="49" applyFont="1" applyFill="1" applyBorder="1" applyProtection="1"/>
    <xf numFmtId="0" fontId="1" fillId="0" borderId="34" xfId="49" applyFill="1" applyBorder="1" applyProtection="1"/>
    <xf numFmtId="0" fontId="48" fillId="0" borderId="0" xfId="49" applyFont="1" applyFill="1" applyBorder="1" applyAlignment="1" applyProtection="1">
      <alignment vertical="center"/>
    </xf>
    <xf numFmtId="0" fontId="1" fillId="0" borderId="0" xfId="49" applyFill="1" applyBorder="1" applyProtection="1"/>
    <xf numFmtId="0" fontId="17" fillId="0" borderId="0" xfId="49" applyFont="1" applyFill="1" applyBorder="1" applyAlignment="1" applyProtection="1">
      <alignment horizontal="justify" vertical="top" wrapText="1"/>
    </xf>
    <xf numFmtId="0" fontId="17" fillId="0" borderId="0" xfId="49" applyFont="1" applyFill="1" applyBorder="1" applyAlignment="1" applyProtection="1">
      <alignment vertical="top" wrapText="1"/>
    </xf>
    <xf numFmtId="0" fontId="22" fillId="0" borderId="54" xfId="49" applyFont="1" applyFill="1" applyBorder="1" applyAlignment="1" applyProtection="1">
      <alignment vertical="center"/>
    </xf>
    <xf numFmtId="0" fontId="17" fillId="0" borderId="0" xfId="49" applyFont="1" applyFill="1" applyBorder="1" applyAlignment="1" applyProtection="1">
      <alignment vertical="top"/>
    </xf>
    <xf numFmtId="0" fontId="17" fillId="0" borderId="0" xfId="49" quotePrefix="1" applyFont="1" applyFill="1" applyBorder="1" applyAlignment="1" applyProtection="1">
      <alignment vertical="top"/>
    </xf>
    <xf numFmtId="0" fontId="17" fillId="0" borderId="0" xfId="49" applyFont="1" applyFill="1" applyBorder="1" applyAlignment="1" applyProtection="1">
      <alignment horizontal="justify" vertical="top"/>
    </xf>
    <xf numFmtId="0" fontId="32" fillId="0" borderId="0" xfId="49" applyFont="1" applyAlignment="1" applyProtection="1">
      <alignment vertical="center"/>
    </xf>
    <xf numFmtId="0" fontId="33" fillId="0" borderId="40" xfId="0" applyFont="1" applyBorder="1"/>
    <xf numFmtId="0" fontId="33" fillId="0" borderId="39" xfId="0" applyFont="1" applyBorder="1"/>
    <xf numFmtId="0" fontId="33" fillId="0" borderId="38" xfId="0" applyFont="1" applyBorder="1"/>
    <xf numFmtId="0" fontId="33" fillId="0" borderId="34" xfId="0" applyFont="1" applyBorder="1"/>
    <xf numFmtId="0" fontId="33" fillId="0" borderId="0" xfId="0" applyFont="1" applyBorder="1"/>
    <xf numFmtId="0" fontId="33" fillId="0" borderId="33" xfId="0" applyFont="1" applyBorder="1"/>
    <xf numFmtId="0" fontId="55" fillId="21" borderId="0" xfId="49" applyFont="1" applyFill="1" applyBorder="1" applyAlignment="1" applyProtection="1">
      <alignment vertical="center"/>
    </xf>
    <xf numFmtId="0" fontId="48" fillId="17" borderId="0" xfId="43" applyFont="1" applyFill="1" applyBorder="1" applyAlignment="1" applyProtection="1">
      <alignment horizontal="left" vertical="top"/>
    </xf>
    <xf numFmtId="0" fontId="85" fillId="17" borderId="10" xfId="43" applyFont="1" applyFill="1" applyBorder="1" applyAlignment="1">
      <alignment horizontal="left" indent="1"/>
    </xf>
    <xf numFmtId="0" fontId="24" fillId="17" borderId="0" xfId="43" applyFont="1" applyFill="1" applyBorder="1" applyAlignment="1">
      <alignment horizontal="justify" vertical="top"/>
    </xf>
    <xf numFmtId="0" fontId="13" fillId="0" borderId="0" xfId="38" applyAlignment="1" applyProtection="1"/>
    <xf numFmtId="0" fontId="1" fillId="0" borderId="0" xfId="1" applyFont="1" applyFill="1" applyBorder="1"/>
    <xf numFmtId="0" fontId="1" fillId="0" borderId="0" xfId="1" applyFont="1" applyFill="1"/>
    <xf numFmtId="0" fontId="1" fillId="26" borderId="60" xfId="50" quotePrefix="1" applyFont="1" applyFill="1" applyBorder="1"/>
    <xf numFmtId="0" fontId="62" fillId="0" borderId="0" xfId="38" applyFont="1" applyAlignment="1" applyProtection="1">
      <alignment horizontal="left" vertical="top"/>
    </xf>
    <xf numFmtId="0" fontId="22" fillId="0" borderId="12" xfId="43" applyFont="1" applyBorder="1" applyAlignment="1">
      <alignment horizontal="right"/>
    </xf>
    <xf numFmtId="0" fontId="63" fillId="0" borderId="0" xfId="43" applyFont="1" applyAlignment="1" applyProtection="1">
      <alignment vertical="center"/>
      <protection hidden="1"/>
    </xf>
    <xf numFmtId="0" fontId="22" fillId="0" borderId="110" xfId="43" applyFont="1" applyBorder="1"/>
    <xf numFmtId="0" fontId="22" fillId="0" borderId="111" xfId="43" applyFont="1" applyBorder="1"/>
    <xf numFmtId="0" fontId="22" fillId="0" borderId="112" xfId="43" applyFont="1" applyBorder="1"/>
    <xf numFmtId="0" fontId="1" fillId="29" borderId="0" xfId="0" applyFont="1" applyFill="1"/>
    <xf numFmtId="14" fontId="69" fillId="21" borderId="0" xfId="49" quotePrefix="1" applyNumberFormat="1" applyFont="1" applyFill="1" applyBorder="1" applyAlignment="1" applyProtection="1">
      <alignment horizontal="center" vertical="center" wrapText="1"/>
      <protection hidden="1"/>
    </xf>
    <xf numFmtId="14" fontId="17" fillId="21" borderId="0" xfId="49" quotePrefix="1" applyNumberFormat="1" applyFont="1" applyFill="1" applyBorder="1" applyAlignment="1" applyProtection="1">
      <alignment horizontal="left" vertical="center" wrapText="1"/>
    </xf>
    <xf numFmtId="14" fontId="69" fillId="21" borderId="64" xfId="49" quotePrefix="1" applyNumberFormat="1" applyFont="1" applyFill="1" applyBorder="1" applyAlignment="1" applyProtection="1">
      <alignment horizontal="center" vertical="center" wrapText="1"/>
      <protection hidden="1"/>
    </xf>
    <xf numFmtId="14" fontId="91" fillId="0" borderId="0" xfId="49" quotePrefix="1" applyNumberFormat="1" applyFont="1" applyBorder="1" applyAlignment="1" applyProtection="1">
      <alignment vertical="center"/>
    </xf>
    <xf numFmtId="0" fontId="0" fillId="0" borderId="0" xfId="0" applyBorder="1"/>
    <xf numFmtId="14" fontId="69" fillId="21" borderId="0" xfId="49" quotePrefix="1" applyNumberFormat="1" applyFont="1" applyFill="1" applyBorder="1" applyAlignment="1" applyProtection="1">
      <alignment horizontal="center" vertical="center" wrapText="1"/>
      <protection hidden="1"/>
    </xf>
    <xf numFmtId="0" fontId="28" fillId="0" borderId="19" xfId="49" applyFont="1" applyBorder="1" applyAlignment="1" applyProtection="1">
      <alignment vertical="center"/>
    </xf>
    <xf numFmtId="0" fontId="28" fillId="0" borderId="20" xfId="49" applyFont="1" applyBorder="1" applyAlignment="1" applyProtection="1">
      <alignment vertical="center"/>
    </xf>
    <xf numFmtId="0" fontId="31" fillId="0" borderId="34" xfId="43" applyFont="1" applyFill="1" applyBorder="1" applyAlignment="1" applyProtection="1">
      <alignment horizontal="left" vertical="center"/>
    </xf>
    <xf numFmtId="0" fontId="17" fillId="0" borderId="0" xfId="49" quotePrefix="1" applyNumberFormat="1" applyFont="1" applyFill="1" applyBorder="1" applyAlignment="1" applyProtection="1">
      <alignment horizontal="left" vertical="top" wrapText="1"/>
    </xf>
    <xf numFmtId="0" fontId="28" fillId="0" borderId="33" xfId="49" applyFont="1" applyFill="1" applyBorder="1" applyAlignment="1" applyProtection="1">
      <alignment horizontal="justify" vertical="center" wrapText="1"/>
    </xf>
    <xf numFmtId="0" fontId="91" fillId="0" borderId="0" xfId="49" applyFont="1" applyFill="1" applyBorder="1" applyAlignment="1" applyProtection="1">
      <alignment vertical="center"/>
    </xf>
    <xf numFmtId="0" fontId="91" fillId="0" borderId="0" xfId="49" applyFont="1" applyBorder="1" applyAlignment="1" applyProtection="1">
      <alignment horizontal="left" vertical="center"/>
    </xf>
    <xf numFmtId="168" fontId="1" fillId="0" borderId="0" xfId="50" applyNumberFormat="1" applyFont="1" applyFill="1"/>
    <xf numFmtId="0" fontId="93" fillId="0" borderId="0" xfId="50" applyFont="1" applyFill="1"/>
    <xf numFmtId="14" fontId="93" fillId="0" borderId="0" xfId="49" quotePrefix="1" applyNumberFormat="1" applyFont="1" applyFill="1" applyBorder="1" applyAlignment="1" applyProtection="1">
      <alignment vertical="center"/>
    </xf>
    <xf numFmtId="0" fontId="94" fillId="0" borderId="0" xfId="49" applyFont="1" applyFill="1" applyBorder="1" applyAlignment="1" applyProtection="1">
      <alignment horizontal="right" vertical="center"/>
      <protection hidden="1"/>
    </xf>
    <xf numFmtId="0" fontId="95" fillId="0" borderId="0" xfId="49" applyFont="1" applyFill="1" applyBorder="1" applyAlignment="1" applyProtection="1">
      <alignment vertical="center"/>
      <protection hidden="1"/>
    </xf>
    <xf numFmtId="0" fontId="94" fillId="0" borderId="0" xfId="0" applyFont="1" applyAlignment="1">
      <alignment horizontal="right"/>
    </xf>
    <xf numFmtId="0" fontId="28" fillId="0" borderId="190" xfId="49" applyFont="1" applyBorder="1" applyAlignment="1" applyProtection="1">
      <alignment vertical="center"/>
    </xf>
    <xf numFmtId="0" fontId="85" fillId="0" borderId="0" xfId="43" applyFont="1" applyFill="1" applyBorder="1" applyAlignment="1">
      <alignment horizontal="justify" vertical="center"/>
    </xf>
    <xf numFmtId="0" fontId="25" fillId="18" borderId="110" xfId="43" applyFont="1" applyFill="1" applyBorder="1" applyAlignment="1">
      <alignment horizontal="center" vertical="center"/>
    </xf>
    <xf numFmtId="0" fontId="25" fillId="18" borderId="111" xfId="43" applyFont="1" applyFill="1" applyBorder="1" applyAlignment="1">
      <alignment horizontal="center" vertical="center"/>
    </xf>
    <xf numFmtId="0" fontId="25" fillId="18" borderId="112" xfId="43" applyFont="1" applyFill="1" applyBorder="1" applyAlignment="1">
      <alignment horizontal="center" vertical="center"/>
    </xf>
    <xf numFmtId="0" fontId="25" fillId="18" borderId="27" xfId="43" applyFont="1" applyFill="1" applyBorder="1" applyAlignment="1">
      <alignment horizontal="center" vertical="center"/>
    </xf>
    <xf numFmtId="0" fontId="25" fillId="18" borderId="12" xfId="43" applyFont="1" applyFill="1" applyBorder="1" applyAlignment="1">
      <alignment horizontal="center" vertical="center"/>
    </xf>
    <xf numFmtId="0" fontId="25" fillId="18" borderId="29" xfId="43" applyFont="1" applyFill="1" applyBorder="1" applyAlignment="1">
      <alignment horizontal="center" vertical="center"/>
    </xf>
    <xf numFmtId="0" fontId="63" fillId="0" borderId="0" xfId="43" applyFont="1" applyAlignment="1" applyProtection="1">
      <alignment horizontal="center"/>
      <protection hidden="1"/>
    </xf>
    <xf numFmtId="0" fontId="22" fillId="24" borderId="113" xfId="43" applyFont="1" applyFill="1" applyBorder="1" applyAlignment="1" applyProtection="1">
      <alignment horizontal="center" vertical="center"/>
      <protection locked="0"/>
    </xf>
    <xf numFmtId="0" fontId="22" fillId="24" borderId="114" xfId="43" applyFont="1" applyFill="1" applyBorder="1" applyAlignment="1" applyProtection="1">
      <alignment horizontal="center" vertical="center"/>
      <protection locked="0"/>
    </xf>
    <xf numFmtId="0" fontId="22" fillId="24" borderId="115" xfId="43" applyFont="1" applyFill="1" applyBorder="1" applyAlignment="1" applyProtection="1">
      <alignment horizontal="center" vertical="center"/>
      <protection locked="0"/>
    </xf>
    <xf numFmtId="49" fontId="22" fillId="24" borderId="113" xfId="43" applyNumberFormat="1" applyFont="1" applyFill="1" applyBorder="1" applyAlignment="1" applyProtection="1">
      <alignment horizontal="center" vertical="center"/>
      <protection locked="0"/>
    </xf>
    <xf numFmtId="49" fontId="22" fillId="24" borderId="114" xfId="43" applyNumberFormat="1" applyFont="1" applyFill="1" applyBorder="1" applyAlignment="1" applyProtection="1">
      <alignment horizontal="center" vertical="center"/>
      <protection locked="0"/>
    </xf>
    <xf numFmtId="49" fontId="22" fillId="24" borderId="115" xfId="43" applyNumberFormat="1" applyFont="1" applyFill="1" applyBorder="1" applyAlignment="1" applyProtection="1">
      <alignment horizontal="center" vertical="center"/>
      <protection locked="0"/>
    </xf>
    <xf numFmtId="0" fontId="85" fillId="17" borderId="111" xfId="43" applyFont="1" applyFill="1" applyBorder="1" applyAlignment="1">
      <alignment horizontal="justify" vertical="top" wrapText="1"/>
    </xf>
    <xf numFmtId="0" fontId="24" fillId="17" borderId="0" xfId="43" applyFont="1" applyFill="1" applyBorder="1" applyAlignment="1">
      <alignment horizontal="justify" vertical="top" wrapText="1"/>
    </xf>
    <xf numFmtId="0" fontId="24" fillId="17" borderId="0" xfId="43" applyFont="1" applyFill="1" applyBorder="1" applyAlignment="1">
      <alignment horizontal="justify" vertical="top"/>
    </xf>
    <xf numFmtId="0" fontId="22" fillId="24" borderId="160" xfId="43" applyFont="1" applyFill="1" applyBorder="1" applyAlignment="1" applyProtection="1">
      <alignment horizontal="left" vertical="top"/>
      <protection locked="0"/>
    </xf>
    <xf numFmtId="0" fontId="22" fillId="24" borderId="161" xfId="43" applyFont="1" applyFill="1" applyBorder="1" applyAlignment="1" applyProtection="1">
      <alignment horizontal="left" vertical="top"/>
      <protection locked="0"/>
    </xf>
    <xf numFmtId="0" fontId="22" fillId="24" borderId="162" xfId="43" applyFont="1" applyFill="1" applyBorder="1" applyAlignment="1" applyProtection="1">
      <alignment horizontal="left" vertical="top"/>
      <protection locked="0"/>
    </xf>
    <xf numFmtId="0" fontId="22" fillId="24" borderId="163" xfId="43" applyFont="1" applyFill="1" applyBorder="1" applyAlignment="1" applyProtection="1">
      <alignment horizontal="left" vertical="top"/>
      <protection locked="0"/>
    </xf>
    <xf numFmtId="0" fontId="22" fillId="24" borderId="164" xfId="43" applyFont="1" applyFill="1" applyBorder="1" applyAlignment="1" applyProtection="1">
      <alignment horizontal="left" vertical="top"/>
      <protection locked="0"/>
    </xf>
    <xf numFmtId="0" fontId="22" fillId="24" borderId="165" xfId="43" applyFont="1" applyFill="1" applyBorder="1" applyAlignment="1" applyProtection="1">
      <alignment horizontal="left" vertical="top"/>
      <protection locked="0"/>
    </xf>
    <xf numFmtId="0" fontId="22" fillId="21" borderId="0" xfId="43" applyFont="1" applyFill="1" applyAlignment="1">
      <alignment horizontal="justify" vertical="center" wrapText="1"/>
    </xf>
    <xf numFmtId="0" fontId="75" fillId="0" borderId="0" xfId="38" applyFont="1" applyAlignment="1" applyProtection="1">
      <alignment horizontal="left" vertical="center"/>
      <protection locked="0"/>
    </xf>
    <xf numFmtId="0" fontId="70" fillId="0" borderId="0" xfId="38" applyFont="1" applyAlignment="1" applyProtection="1">
      <alignment horizontal="left" vertical="center"/>
      <protection locked="0"/>
    </xf>
    <xf numFmtId="0" fontId="22" fillId="0" borderId="0" xfId="43" applyFont="1" applyFill="1" applyAlignment="1">
      <alignment horizontal="left" vertical="center" wrapText="1"/>
    </xf>
    <xf numFmtId="0" fontId="22" fillId="0" borderId="0" xfId="0" applyFont="1" applyAlignment="1">
      <alignment horizontal="justify" wrapText="1"/>
    </xf>
    <xf numFmtId="0" fontId="22" fillId="0" borderId="0" xfId="0" applyFont="1" applyAlignment="1">
      <alignment horizontal="justify" vertical="top" wrapText="1"/>
    </xf>
    <xf numFmtId="0" fontId="63" fillId="0" borderId="0" xfId="43" applyFont="1" applyAlignment="1" applyProtection="1">
      <alignment horizontal="center" vertical="center"/>
      <protection hidden="1"/>
    </xf>
    <xf numFmtId="0" fontId="63" fillId="0" borderId="0" xfId="43" applyFont="1" applyAlignment="1">
      <alignment horizontal="center" vertical="center"/>
    </xf>
    <xf numFmtId="0" fontId="42" fillId="0" borderId="0" xfId="50" applyFont="1" applyBorder="1" applyAlignment="1">
      <alignment horizontal="justify" vertical="center" wrapText="1"/>
    </xf>
    <xf numFmtId="0" fontId="22" fillId="0" borderId="0" xfId="50" applyFont="1" applyBorder="1" applyAlignment="1">
      <alignment horizontal="justify" vertical="top" wrapText="1"/>
    </xf>
    <xf numFmtId="0" fontId="22" fillId="0" borderId="0" xfId="50" applyFont="1" applyFill="1" applyBorder="1" applyAlignment="1">
      <alignment horizontal="justify" vertical="top" wrapText="1"/>
    </xf>
    <xf numFmtId="0" fontId="79" fillId="0" borderId="0" xfId="0" applyFont="1" applyAlignment="1">
      <alignment horizontal="justify" wrapText="1"/>
    </xf>
    <xf numFmtId="0" fontId="79" fillId="0" borderId="0" xfId="0" applyFont="1" applyFill="1" applyAlignment="1">
      <alignment horizontal="justify" wrapText="1"/>
    </xf>
    <xf numFmtId="0" fontId="22" fillId="0" borderId="0" xfId="43" quotePrefix="1" applyFont="1" applyFill="1" applyBorder="1" applyAlignment="1" applyProtection="1">
      <alignment horizontal="justify" vertical="top" wrapText="1"/>
    </xf>
    <xf numFmtId="0" fontId="24" fillId="0" borderId="0" xfId="43" quotePrefix="1" applyFont="1" applyFill="1" applyBorder="1" applyAlignment="1" applyProtection="1">
      <alignment horizontal="left" vertical="top"/>
    </xf>
    <xf numFmtId="0" fontId="24" fillId="0" borderId="0" xfId="43" quotePrefix="1" applyFont="1" applyFill="1" applyBorder="1" applyAlignment="1" applyProtection="1">
      <alignment horizontal="left" vertical="top" wrapText="1"/>
    </xf>
    <xf numFmtId="0" fontId="22" fillId="0" borderId="0" xfId="50" applyFont="1" applyBorder="1" applyAlignment="1">
      <alignment horizontal="justify" vertical="center" wrapText="1"/>
    </xf>
    <xf numFmtId="0" fontId="22" fillId="0" borderId="0" xfId="50" applyFont="1" applyAlignment="1">
      <alignment horizontal="justify" vertical="top" wrapText="1"/>
    </xf>
    <xf numFmtId="0" fontId="22" fillId="0" borderId="0" xfId="38" applyFont="1" applyAlignment="1" applyProtection="1">
      <alignment horizontal="left" vertical="top" wrapText="1"/>
    </xf>
    <xf numFmtId="0" fontId="22" fillId="0" borderId="0" xfId="50" applyFont="1" applyAlignment="1">
      <alignment horizontal="left" vertical="top" wrapText="1"/>
    </xf>
    <xf numFmtId="0" fontId="22" fillId="0" borderId="0" xfId="50" applyFont="1" applyFill="1" applyBorder="1" applyAlignment="1">
      <alignment horizontal="justify"/>
    </xf>
    <xf numFmtId="0" fontId="62" fillId="0" borderId="0" xfId="38" quotePrefix="1" applyFont="1" applyFill="1" applyBorder="1" applyAlignment="1" applyProtection="1">
      <alignment horizontal="left" vertical="center"/>
    </xf>
    <xf numFmtId="0" fontId="22" fillId="0" borderId="0" xfId="50" applyFont="1" applyFill="1" applyBorder="1" applyAlignment="1">
      <alignment horizontal="left" vertical="top" wrapText="1"/>
    </xf>
    <xf numFmtId="0" fontId="22" fillId="0" borderId="0" xfId="0" applyFont="1" applyFill="1" applyAlignment="1">
      <alignment horizontal="justify" wrapText="1"/>
    </xf>
    <xf numFmtId="0" fontId="22" fillId="0" borderId="0" xfId="50" applyFont="1" applyFill="1" applyBorder="1" applyAlignment="1">
      <alignment horizontal="justify" wrapText="1"/>
    </xf>
    <xf numFmtId="0" fontId="22" fillId="0" borderId="0" xfId="0" applyFont="1" applyFill="1" applyAlignment="1">
      <alignment horizontal="justify" vertical="top" wrapText="1"/>
    </xf>
    <xf numFmtId="0" fontId="22" fillId="0" borderId="0" xfId="50" applyFont="1" applyBorder="1" applyAlignment="1">
      <alignment horizontal="left" vertical="top" wrapText="1"/>
    </xf>
    <xf numFmtId="0" fontId="22" fillId="0" borderId="64" xfId="50" applyFont="1" applyBorder="1" applyAlignment="1">
      <alignment horizontal="left" vertical="top" wrapText="1"/>
    </xf>
    <xf numFmtId="0" fontId="42" fillId="0" borderId="0" xfId="50" applyFont="1" applyFill="1" applyBorder="1" applyAlignment="1">
      <alignment horizontal="justify" vertical="center" wrapText="1"/>
    </xf>
    <xf numFmtId="0" fontId="22" fillId="0" borderId="0" xfId="0" applyFont="1" applyFill="1" applyAlignment="1">
      <alignment horizontal="justify" vertical="center" wrapText="1"/>
    </xf>
    <xf numFmtId="0" fontId="36" fillId="25" borderId="170" xfId="43" applyFont="1" applyFill="1" applyBorder="1" applyAlignment="1" applyProtection="1">
      <alignment horizontal="center" vertical="center"/>
    </xf>
    <xf numFmtId="0" fontId="36" fillId="25" borderId="0" xfId="43" applyFont="1" applyFill="1" applyBorder="1" applyAlignment="1" applyProtection="1">
      <alignment horizontal="center" vertical="center"/>
    </xf>
    <xf numFmtId="0" fontId="36" fillId="25" borderId="51" xfId="43" applyFont="1" applyFill="1" applyBorder="1" applyAlignment="1" applyProtection="1">
      <alignment horizontal="center" vertical="center"/>
    </xf>
    <xf numFmtId="166" fontId="17" fillId="24" borderId="37" xfId="31" applyNumberFormat="1" applyFont="1" applyFill="1" applyBorder="1" applyAlignment="1" applyProtection="1">
      <alignment horizontal="right" vertical="center"/>
      <protection locked="0"/>
    </xf>
    <xf numFmtId="166" fontId="17" fillId="24" borderId="36" xfId="31" applyNumberFormat="1" applyFont="1" applyFill="1" applyBorder="1" applyAlignment="1" applyProtection="1">
      <alignment horizontal="right" vertical="center"/>
      <protection locked="0"/>
    </xf>
    <xf numFmtId="166" fontId="17" fillId="24" borderId="35" xfId="31" applyNumberFormat="1" applyFont="1" applyFill="1" applyBorder="1" applyAlignment="1" applyProtection="1">
      <alignment horizontal="right" vertical="center"/>
      <protection locked="0"/>
    </xf>
    <xf numFmtId="14" fontId="69" fillId="21" borderId="36" xfId="49" quotePrefix="1" applyNumberFormat="1" applyFont="1" applyFill="1" applyBorder="1" applyAlignment="1" applyProtection="1">
      <alignment horizontal="center" vertical="center" wrapText="1"/>
      <protection hidden="1"/>
    </xf>
    <xf numFmtId="165" fontId="40" fillId="24" borderId="37" xfId="31" applyNumberFormat="1" applyFont="1" applyFill="1" applyBorder="1" applyAlignment="1" applyProtection="1">
      <alignment horizontal="right" vertical="center"/>
      <protection locked="0"/>
    </xf>
    <xf numFmtId="165" fontId="40" fillId="24" borderId="36" xfId="31" applyNumberFormat="1" applyFont="1" applyFill="1" applyBorder="1" applyAlignment="1" applyProtection="1">
      <alignment horizontal="right" vertical="center"/>
      <protection locked="0"/>
    </xf>
    <xf numFmtId="165" fontId="40" fillId="24" borderId="35" xfId="31" applyNumberFormat="1" applyFont="1" applyFill="1" applyBorder="1" applyAlignment="1" applyProtection="1">
      <alignment horizontal="right" vertical="center"/>
      <protection locked="0"/>
    </xf>
    <xf numFmtId="165" fontId="17" fillId="24" borderId="37" xfId="31" applyNumberFormat="1" applyFont="1" applyFill="1" applyBorder="1" applyAlignment="1" applyProtection="1">
      <alignment horizontal="right" vertical="center"/>
      <protection locked="0"/>
    </xf>
    <xf numFmtId="165" fontId="17" fillId="24" borderId="36" xfId="31" applyNumberFormat="1" applyFont="1" applyFill="1" applyBorder="1" applyAlignment="1" applyProtection="1">
      <alignment horizontal="right" vertical="center"/>
      <protection locked="0"/>
    </xf>
    <xf numFmtId="165" fontId="17" fillId="24" borderId="35" xfId="31" applyNumberFormat="1" applyFont="1" applyFill="1" applyBorder="1" applyAlignment="1" applyProtection="1">
      <alignment horizontal="right" vertical="center"/>
      <protection locked="0"/>
    </xf>
    <xf numFmtId="166" fontId="40" fillId="24" borderId="37" xfId="31" applyNumberFormat="1" applyFont="1" applyFill="1" applyBorder="1" applyAlignment="1" applyProtection="1">
      <alignment horizontal="right" vertical="center"/>
      <protection locked="0"/>
    </xf>
    <xf numFmtId="166" fontId="40" fillId="24" borderId="36" xfId="31" applyNumberFormat="1" applyFont="1" applyFill="1" applyBorder="1" applyAlignment="1" applyProtection="1">
      <alignment horizontal="right" vertical="center"/>
      <protection locked="0"/>
    </xf>
    <xf numFmtId="166" fontId="40" fillId="24" borderId="35" xfId="31" applyNumberFormat="1" applyFont="1" applyFill="1" applyBorder="1" applyAlignment="1" applyProtection="1">
      <alignment horizontal="right" vertical="center"/>
      <protection locked="0"/>
    </xf>
    <xf numFmtId="0" fontId="36" fillId="25" borderId="83" xfId="43" applyFont="1" applyFill="1" applyBorder="1" applyAlignment="1" applyProtection="1">
      <alignment horizontal="center" vertical="center"/>
    </xf>
    <xf numFmtId="0" fontId="36" fillId="25" borderId="73" xfId="43" applyFont="1" applyFill="1" applyBorder="1" applyAlignment="1" applyProtection="1">
      <alignment horizontal="center" vertical="center"/>
    </xf>
    <xf numFmtId="0" fontId="36" fillId="25" borderId="81" xfId="43" applyFont="1" applyFill="1" applyBorder="1" applyAlignment="1" applyProtection="1">
      <alignment horizontal="center" vertical="center"/>
    </xf>
    <xf numFmtId="0" fontId="36" fillId="25" borderId="74" xfId="43" applyFont="1" applyFill="1" applyBorder="1" applyAlignment="1" applyProtection="1">
      <alignment horizontal="center" vertical="center"/>
    </xf>
    <xf numFmtId="14" fontId="69" fillId="21" borderId="0" xfId="49" quotePrefix="1" applyNumberFormat="1" applyFont="1" applyFill="1" applyBorder="1" applyAlignment="1" applyProtection="1">
      <alignment horizontal="center" vertical="center" wrapText="1"/>
      <protection hidden="1"/>
    </xf>
    <xf numFmtId="0" fontId="36" fillId="25" borderId="77" xfId="43" applyFont="1" applyFill="1" applyBorder="1" applyAlignment="1" applyProtection="1">
      <alignment horizontal="center" vertical="center"/>
    </xf>
    <xf numFmtId="0" fontId="17" fillId="24" borderId="166" xfId="49" quotePrefix="1" applyNumberFormat="1" applyFont="1" applyFill="1" applyBorder="1" applyAlignment="1" applyProtection="1">
      <alignment horizontal="left" vertical="top" wrapText="1"/>
      <protection locked="0"/>
    </xf>
    <xf numFmtId="0" fontId="17" fillId="24" borderId="167" xfId="49" quotePrefix="1" applyNumberFormat="1" applyFont="1" applyFill="1" applyBorder="1" applyAlignment="1" applyProtection="1">
      <alignment horizontal="left" vertical="top" wrapText="1"/>
      <protection locked="0"/>
    </xf>
    <xf numFmtId="0" fontId="17" fillId="24" borderId="168" xfId="49" quotePrefix="1" applyNumberFormat="1" applyFont="1" applyFill="1" applyBorder="1" applyAlignment="1" applyProtection="1">
      <alignment horizontal="left" vertical="top" wrapText="1"/>
      <protection locked="0"/>
    </xf>
    <xf numFmtId="0" fontId="36" fillId="25" borderId="0" xfId="43" applyFont="1" applyFill="1" applyBorder="1" applyAlignment="1" applyProtection="1">
      <alignment horizontal="center" vertical="center" wrapText="1"/>
    </xf>
    <xf numFmtId="0" fontId="36" fillId="25" borderId="51" xfId="43" applyFont="1" applyFill="1" applyBorder="1" applyAlignment="1" applyProtection="1">
      <alignment horizontal="center" vertical="center" wrapText="1"/>
    </xf>
    <xf numFmtId="0" fontId="36" fillId="25" borderId="55" xfId="43" applyFont="1" applyFill="1" applyBorder="1" applyAlignment="1" applyProtection="1">
      <alignment horizontal="center" vertical="center" wrapText="1"/>
    </xf>
    <xf numFmtId="0" fontId="36" fillId="25" borderId="56" xfId="43" applyFont="1" applyFill="1" applyBorder="1" applyAlignment="1" applyProtection="1">
      <alignment horizontal="center" vertical="center" wrapText="1"/>
    </xf>
    <xf numFmtId="0" fontId="36" fillId="25" borderId="186" xfId="43" applyFont="1" applyFill="1" applyBorder="1" applyAlignment="1" applyProtection="1">
      <alignment horizontal="center" vertical="center"/>
    </xf>
    <xf numFmtId="0" fontId="36" fillId="25" borderId="76" xfId="43" applyFont="1" applyFill="1" applyBorder="1" applyAlignment="1" applyProtection="1">
      <alignment horizontal="center" vertical="center"/>
    </xf>
    <xf numFmtId="0" fontId="36" fillId="25" borderId="80" xfId="43" applyFont="1" applyFill="1" applyBorder="1" applyAlignment="1" applyProtection="1">
      <alignment horizontal="center" vertical="center"/>
    </xf>
    <xf numFmtId="0" fontId="36" fillId="25" borderId="75" xfId="43" applyFont="1" applyFill="1" applyBorder="1" applyAlignment="1" applyProtection="1">
      <alignment horizontal="center" vertical="center"/>
    </xf>
    <xf numFmtId="14" fontId="69" fillId="21" borderId="39" xfId="49" quotePrefix="1" applyNumberFormat="1" applyFont="1" applyFill="1" applyBorder="1" applyAlignment="1" applyProtection="1">
      <alignment horizontal="center" vertical="center" wrapText="1"/>
      <protection hidden="1"/>
    </xf>
    <xf numFmtId="3" fontId="65" fillId="21" borderId="145" xfId="31" applyNumberFormat="1" applyFont="1" applyFill="1" applyBorder="1" applyAlignment="1" applyProtection="1">
      <alignment horizontal="center" vertical="center"/>
      <protection hidden="1"/>
    </xf>
    <xf numFmtId="3" fontId="65" fillId="21" borderId="95" xfId="31" applyNumberFormat="1" applyFont="1" applyFill="1" applyBorder="1" applyAlignment="1" applyProtection="1">
      <alignment horizontal="center" vertical="center"/>
      <protection hidden="1"/>
    </xf>
    <xf numFmtId="3" fontId="65" fillId="21" borderId="101" xfId="31" applyNumberFormat="1" applyFont="1" applyFill="1" applyBorder="1" applyAlignment="1" applyProtection="1">
      <alignment horizontal="center" vertical="center"/>
      <protection hidden="1"/>
    </xf>
    <xf numFmtId="0" fontId="17" fillId="24" borderId="166" xfId="49" applyFont="1" applyFill="1" applyBorder="1" applyAlignment="1" applyProtection="1">
      <alignment horizontal="center" vertical="center"/>
      <protection locked="0"/>
    </xf>
    <xf numFmtId="0" fontId="17" fillId="24" borderId="167" xfId="49" applyFont="1" applyFill="1" applyBorder="1" applyAlignment="1" applyProtection="1">
      <alignment horizontal="center" vertical="center"/>
      <protection locked="0"/>
    </xf>
    <xf numFmtId="0" fontId="17" fillId="24" borderId="168" xfId="49" applyFont="1" applyFill="1" applyBorder="1" applyAlignment="1" applyProtection="1">
      <alignment horizontal="center" vertical="center"/>
      <protection locked="0"/>
    </xf>
    <xf numFmtId="14" fontId="17" fillId="0" borderId="0" xfId="49" quotePrefix="1" applyNumberFormat="1" applyFont="1" applyFill="1" applyBorder="1" applyAlignment="1" applyProtection="1">
      <alignment horizontal="left" vertical="center" wrapText="1"/>
    </xf>
    <xf numFmtId="165" fontId="17" fillId="24" borderId="48" xfId="31" applyNumberFormat="1" applyFont="1" applyFill="1" applyBorder="1" applyAlignment="1" applyProtection="1">
      <alignment horizontal="left" vertical="top" wrapText="1"/>
      <protection locked="0"/>
    </xf>
    <xf numFmtId="165" fontId="17" fillId="24" borderId="47" xfId="31" applyNumberFormat="1" applyFont="1" applyFill="1" applyBorder="1" applyAlignment="1" applyProtection="1">
      <alignment horizontal="left" vertical="top" wrapText="1"/>
      <protection locked="0"/>
    </xf>
    <xf numFmtId="165" fontId="17" fillId="24" borderId="46" xfId="31" applyNumberFormat="1" applyFont="1" applyFill="1" applyBorder="1" applyAlignment="1" applyProtection="1">
      <alignment horizontal="left" vertical="top" wrapText="1"/>
      <protection locked="0"/>
    </xf>
    <xf numFmtId="0" fontId="38" fillId="25" borderId="169" xfId="43" applyFont="1" applyFill="1" applyBorder="1" applyAlignment="1" applyProtection="1">
      <alignment horizontal="center" vertical="center" wrapText="1"/>
    </xf>
    <xf numFmtId="0" fontId="38" fillId="25" borderId="39" xfId="43" applyFont="1" applyFill="1" applyBorder="1" applyAlignment="1" applyProtection="1">
      <alignment horizontal="center" vertical="center" wrapText="1"/>
    </xf>
    <xf numFmtId="0" fontId="38" fillId="25" borderId="38" xfId="43" applyFont="1" applyFill="1" applyBorder="1" applyAlignment="1" applyProtection="1">
      <alignment horizontal="center" vertical="center" wrapText="1"/>
    </xf>
    <xf numFmtId="0" fontId="38" fillId="25" borderId="170" xfId="43" applyFont="1" applyFill="1" applyBorder="1" applyAlignment="1" applyProtection="1">
      <alignment horizontal="center" vertical="center" wrapText="1"/>
    </xf>
    <xf numFmtId="0" fontId="38" fillId="25" borderId="0" xfId="43" applyFont="1" applyFill="1" applyBorder="1" applyAlignment="1" applyProtection="1">
      <alignment horizontal="center" vertical="center" wrapText="1"/>
    </xf>
    <xf numFmtId="0" fontId="38" fillId="25" borderId="33" xfId="43" applyFont="1" applyFill="1" applyBorder="1" applyAlignment="1" applyProtection="1">
      <alignment horizontal="center" vertical="center" wrapText="1"/>
    </xf>
    <xf numFmtId="0" fontId="38" fillId="25" borderId="171" xfId="43" applyFont="1" applyFill="1" applyBorder="1" applyAlignment="1" applyProtection="1">
      <alignment horizontal="center" vertical="center" wrapText="1"/>
    </xf>
    <xf numFmtId="0" fontId="38" fillId="25" borderId="31" xfId="43" applyFont="1" applyFill="1" applyBorder="1" applyAlignment="1" applyProtection="1">
      <alignment horizontal="center" vertical="center" wrapText="1"/>
    </xf>
    <xf numFmtId="0" fontId="38" fillId="25" borderId="30" xfId="43" applyFont="1" applyFill="1" applyBorder="1" applyAlignment="1" applyProtection="1">
      <alignment horizontal="center" vertical="center" wrapText="1"/>
    </xf>
    <xf numFmtId="0" fontId="56" fillId="25" borderId="151" xfId="49" applyFont="1" applyFill="1" applyBorder="1" applyAlignment="1" applyProtection="1">
      <alignment horizontal="center" vertical="center"/>
    </xf>
    <xf numFmtId="0" fontId="56" fillId="25" borderId="69" xfId="49" applyFont="1" applyFill="1" applyBorder="1" applyAlignment="1" applyProtection="1">
      <alignment horizontal="center" vertical="center"/>
    </xf>
    <xf numFmtId="0" fontId="56" fillId="25" borderId="68" xfId="49" applyFont="1" applyFill="1" applyBorder="1" applyAlignment="1" applyProtection="1">
      <alignment horizontal="center" vertical="center"/>
    </xf>
    <xf numFmtId="0" fontId="56" fillId="25" borderId="146" xfId="49" applyFont="1" applyFill="1" applyBorder="1" applyAlignment="1" applyProtection="1">
      <alignment horizontal="center" vertical="center"/>
    </xf>
    <xf numFmtId="0" fontId="56" fillId="25" borderId="0" xfId="49" applyFont="1" applyFill="1" applyBorder="1" applyAlignment="1" applyProtection="1">
      <alignment horizontal="center" vertical="center"/>
    </xf>
    <xf numFmtId="0" fontId="56" fillId="25" borderId="66" xfId="49" applyFont="1" applyFill="1" applyBorder="1" applyAlignment="1" applyProtection="1">
      <alignment horizontal="center" vertical="center"/>
    </xf>
    <xf numFmtId="0" fontId="56" fillId="25" borderId="147" xfId="49" applyFont="1" applyFill="1" applyBorder="1" applyAlignment="1" applyProtection="1">
      <alignment horizontal="center" vertical="center"/>
    </xf>
    <xf numFmtId="0" fontId="56" fillId="25" borderId="31" xfId="49" applyFont="1" applyFill="1" applyBorder="1" applyAlignment="1" applyProtection="1">
      <alignment horizontal="center" vertical="center"/>
    </xf>
    <xf numFmtId="0" fontId="56" fillId="25" borderId="108" xfId="49" applyFont="1" applyFill="1" applyBorder="1" applyAlignment="1" applyProtection="1">
      <alignment horizontal="center" vertical="center"/>
    </xf>
    <xf numFmtId="165" fontId="17" fillId="24" borderId="37" xfId="31" applyNumberFormat="1" applyFont="1" applyFill="1" applyBorder="1" applyAlignment="1" applyProtection="1">
      <alignment horizontal="center" vertical="center"/>
      <protection locked="0"/>
    </xf>
    <xf numFmtId="165" fontId="17" fillId="24" borderId="36" xfId="31" applyNumberFormat="1" applyFont="1" applyFill="1" applyBorder="1" applyAlignment="1" applyProtection="1">
      <alignment horizontal="center" vertical="center"/>
      <protection locked="0"/>
    </xf>
    <xf numFmtId="165" fontId="17" fillId="24" borderId="35" xfId="31" applyNumberFormat="1" applyFont="1" applyFill="1" applyBorder="1" applyAlignment="1" applyProtection="1">
      <alignment horizontal="center" vertical="center"/>
      <protection locked="0"/>
    </xf>
    <xf numFmtId="0" fontId="54" fillId="25" borderId="149" xfId="49" applyFont="1" applyFill="1" applyBorder="1" applyAlignment="1" applyProtection="1">
      <alignment horizontal="center" vertical="center" wrapText="1"/>
    </xf>
    <xf numFmtId="0" fontId="54" fillId="25" borderId="149" xfId="49" applyFont="1" applyFill="1" applyBorder="1" applyAlignment="1" applyProtection="1">
      <alignment horizontal="center" vertical="center"/>
    </xf>
    <xf numFmtId="0" fontId="54" fillId="25" borderId="150" xfId="49" applyFont="1" applyFill="1" applyBorder="1" applyAlignment="1" applyProtection="1">
      <alignment horizontal="center" vertical="center"/>
    </xf>
    <xf numFmtId="0" fontId="54" fillId="25" borderId="73" xfId="49" applyFont="1" applyFill="1" applyBorder="1" applyAlignment="1" applyProtection="1">
      <alignment horizontal="center" vertical="center"/>
    </xf>
    <xf numFmtId="0" fontId="54" fillId="25" borderId="50" xfId="49" applyFont="1" applyFill="1" applyBorder="1" applyAlignment="1" applyProtection="1">
      <alignment horizontal="center" vertical="center"/>
    </xf>
    <xf numFmtId="3" fontId="65" fillId="21" borderId="144" xfId="31" applyNumberFormat="1" applyFont="1" applyFill="1" applyBorder="1" applyAlignment="1" applyProtection="1">
      <alignment horizontal="center" vertical="center"/>
      <protection hidden="1"/>
    </xf>
    <xf numFmtId="3" fontId="65" fillId="21" borderId="137" xfId="31" applyNumberFormat="1" applyFont="1" applyFill="1" applyBorder="1" applyAlignment="1" applyProtection="1">
      <alignment horizontal="center" vertical="center"/>
      <protection hidden="1"/>
    </xf>
    <xf numFmtId="3" fontId="65" fillId="21" borderId="140" xfId="31" applyNumberFormat="1" applyFont="1" applyFill="1" applyBorder="1" applyAlignment="1" applyProtection="1">
      <alignment horizontal="center" vertical="center"/>
      <protection hidden="1"/>
    </xf>
    <xf numFmtId="14" fontId="17" fillId="21" borderId="0" xfId="49" quotePrefix="1" applyNumberFormat="1" applyFont="1" applyFill="1" applyBorder="1" applyAlignment="1" applyProtection="1">
      <alignment horizontal="left" vertical="center" wrapText="1"/>
    </xf>
    <xf numFmtId="0" fontId="67" fillId="0" borderId="37" xfId="49" applyFont="1" applyFill="1" applyBorder="1" applyAlignment="1" applyProtection="1">
      <alignment horizontal="center" vertical="center"/>
    </xf>
    <xf numFmtId="0" fontId="67" fillId="0" borderId="36" xfId="49" applyFont="1" applyFill="1" applyBorder="1" applyAlignment="1" applyProtection="1">
      <alignment horizontal="center" vertical="center"/>
    </xf>
    <xf numFmtId="0" fontId="67" fillId="0" borderId="35" xfId="49" applyFont="1" applyFill="1" applyBorder="1" applyAlignment="1" applyProtection="1">
      <alignment horizontal="center" vertical="center"/>
    </xf>
    <xf numFmtId="49" fontId="17" fillId="24" borderId="37" xfId="31" applyNumberFormat="1" applyFont="1" applyFill="1" applyBorder="1" applyAlignment="1" applyProtection="1">
      <alignment horizontal="center" vertical="center"/>
      <protection locked="0"/>
    </xf>
    <xf numFmtId="49" fontId="17" fillId="24" borderId="36" xfId="31" applyNumberFormat="1" applyFont="1" applyFill="1" applyBorder="1" applyAlignment="1" applyProtection="1">
      <alignment horizontal="center" vertical="center"/>
      <protection locked="0"/>
    </xf>
    <xf numFmtId="49" fontId="17" fillId="24" borderId="35" xfId="31" applyNumberFormat="1" applyFont="1" applyFill="1" applyBorder="1" applyAlignment="1" applyProtection="1">
      <alignment horizontal="center" vertical="center"/>
      <protection locked="0"/>
    </xf>
    <xf numFmtId="0" fontId="38" fillId="25" borderId="37" xfId="49" applyFont="1" applyFill="1" applyBorder="1" applyAlignment="1" applyProtection="1">
      <alignment horizontal="center" vertical="center"/>
    </xf>
    <xf numFmtId="0" fontId="38" fillId="25" borderId="36" xfId="49" applyFont="1" applyFill="1" applyBorder="1" applyAlignment="1" applyProtection="1">
      <alignment horizontal="center" vertical="center"/>
    </xf>
    <xf numFmtId="0" fontId="38" fillId="25" borderId="43" xfId="49" applyFont="1" applyFill="1" applyBorder="1" applyAlignment="1" applyProtection="1">
      <alignment horizontal="center" vertical="center"/>
    </xf>
    <xf numFmtId="0" fontId="55" fillId="25" borderId="42" xfId="49" applyFont="1" applyFill="1" applyBorder="1" applyAlignment="1" applyProtection="1">
      <alignment horizontal="center" vertical="center"/>
    </xf>
    <xf numFmtId="0" fontId="55" fillId="25" borderId="31" xfId="49" applyFont="1" applyFill="1" applyBorder="1" applyAlignment="1" applyProtection="1">
      <alignment horizontal="center" vertical="center"/>
    </xf>
    <xf numFmtId="0" fontId="55" fillId="25" borderId="30" xfId="49" applyFont="1" applyFill="1" applyBorder="1" applyAlignment="1" applyProtection="1">
      <alignment horizontal="center" vertical="center"/>
    </xf>
    <xf numFmtId="0" fontId="17" fillId="21" borderId="0" xfId="49" applyFont="1" applyFill="1" applyBorder="1" applyAlignment="1" applyProtection="1">
      <alignment horizontal="justify" vertical="top" wrapText="1"/>
    </xf>
    <xf numFmtId="166" fontId="64" fillId="0" borderId="143" xfId="49" applyNumberFormat="1" applyFont="1" applyBorder="1" applyAlignment="1" applyProtection="1">
      <alignment horizontal="center" vertical="center"/>
      <protection hidden="1"/>
    </xf>
    <xf numFmtId="0" fontId="64" fillId="0" borderId="0" xfId="49" applyFont="1" applyBorder="1" applyAlignment="1" applyProtection="1">
      <alignment horizontal="center" vertical="center"/>
      <protection hidden="1"/>
    </xf>
    <xf numFmtId="166" fontId="64" fillId="0" borderId="103" xfId="49" applyNumberFormat="1" applyFont="1" applyBorder="1" applyAlignment="1" applyProtection="1">
      <alignment horizontal="center" vertical="center"/>
      <protection hidden="1"/>
    </xf>
    <xf numFmtId="0" fontId="64" fillId="0" borderId="102" xfId="49" applyFont="1" applyBorder="1" applyAlignment="1" applyProtection="1">
      <alignment horizontal="center" vertical="center"/>
      <protection hidden="1"/>
    </xf>
    <xf numFmtId="0" fontId="17" fillId="21" borderId="0" xfId="49" applyFont="1" applyFill="1" applyBorder="1" applyAlignment="1" applyProtection="1">
      <alignment horizontal="left" vertical="top" wrapText="1"/>
    </xf>
    <xf numFmtId="0" fontId="17" fillId="0" borderId="0" xfId="49" applyFont="1" applyBorder="1" applyAlignment="1" applyProtection="1">
      <alignment horizontal="left" vertical="top" wrapText="1"/>
    </xf>
    <xf numFmtId="0" fontId="50" fillId="0" borderId="0" xfId="49" applyFont="1" applyFill="1" applyBorder="1" applyAlignment="1" applyProtection="1">
      <alignment horizontal="justify" vertical="center" wrapText="1"/>
    </xf>
    <xf numFmtId="0" fontId="17" fillId="24" borderId="160" xfId="49" applyFont="1" applyFill="1" applyBorder="1" applyAlignment="1" applyProtection="1">
      <alignment horizontal="left" vertical="center" wrapText="1"/>
      <protection locked="0"/>
    </xf>
    <xf numFmtId="0" fontId="17" fillId="24" borderId="161" xfId="49" applyFont="1" applyFill="1" applyBorder="1" applyAlignment="1" applyProtection="1">
      <alignment horizontal="left" vertical="center" wrapText="1"/>
      <protection locked="0"/>
    </xf>
    <xf numFmtId="0" fontId="17" fillId="24" borderId="162" xfId="49" applyFont="1" applyFill="1" applyBorder="1" applyAlignment="1" applyProtection="1">
      <alignment horizontal="left" vertical="center" wrapText="1"/>
      <protection locked="0"/>
    </xf>
    <xf numFmtId="0" fontId="17" fillId="24" borderId="163" xfId="49" applyFont="1" applyFill="1" applyBorder="1" applyAlignment="1" applyProtection="1">
      <alignment horizontal="left" vertical="center" wrapText="1"/>
      <protection locked="0"/>
    </xf>
    <xf numFmtId="0" fontId="17" fillId="24" borderId="164" xfId="49" applyFont="1" applyFill="1" applyBorder="1" applyAlignment="1" applyProtection="1">
      <alignment horizontal="left" vertical="center" wrapText="1"/>
      <protection locked="0"/>
    </xf>
    <xf numFmtId="0" fontId="17" fillId="24" borderId="165" xfId="49" applyFont="1" applyFill="1" applyBorder="1" applyAlignment="1" applyProtection="1">
      <alignment horizontal="left" vertical="center" wrapText="1"/>
      <protection locked="0"/>
    </xf>
    <xf numFmtId="3" fontId="65" fillId="21" borderId="187" xfId="31" applyNumberFormat="1" applyFont="1" applyFill="1" applyBorder="1" applyAlignment="1" applyProtection="1">
      <alignment horizontal="center" vertical="center"/>
      <protection hidden="1"/>
    </xf>
    <xf numFmtId="3" fontId="65" fillId="21" borderId="188" xfId="31" applyNumberFormat="1" applyFont="1" applyFill="1" applyBorder="1" applyAlignment="1" applyProtection="1">
      <alignment horizontal="center" vertical="center"/>
      <protection hidden="1"/>
    </xf>
    <xf numFmtId="3" fontId="65" fillId="21" borderId="189" xfId="31" applyNumberFormat="1" applyFont="1" applyFill="1" applyBorder="1" applyAlignment="1" applyProtection="1">
      <alignment horizontal="center" vertical="center"/>
      <protection hidden="1"/>
    </xf>
    <xf numFmtId="165" fontId="64" fillId="0" borderId="141" xfId="49" applyNumberFormat="1" applyFont="1" applyBorder="1" applyAlignment="1" applyProtection="1">
      <alignment horizontal="center" vertical="center"/>
      <protection hidden="1"/>
    </xf>
    <xf numFmtId="0" fontId="64" fillId="0" borderId="134" xfId="49" applyFont="1" applyBorder="1" applyAlignment="1" applyProtection="1">
      <alignment horizontal="center" vertical="center"/>
      <protection hidden="1"/>
    </xf>
    <xf numFmtId="0" fontId="64" fillId="0" borderId="142" xfId="49" applyFont="1" applyBorder="1" applyAlignment="1" applyProtection="1">
      <alignment horizontal="center" vertical="center"/>
      <protection hidden="1"/>
    </xf>
    <xf numFmtId="0" fontId="17" fillId="21" borderId="0" xfId="49" applyFont="1" applyFill="1" applyBorder="1" applyAlignment="1" applyProtection="1">
      <alignment horizontal="justify" vertical="justify" wrapText="1"/>
    </xf>
    <xf numFmtId="3" fontId="65" fillId="21" borderId="148" xfId="31" applyNumberFormat="1" applyFont="1" applyFill="1" applyBorder="1" applyAlignment="1" applyProtection="1">
      <alignment horizontal="center" vertical="center"/>
      <protection hidden="1"/>
    </xf>
    <xf numFmtId="3" fontId="65" fillId="21" borderId="135" xfId="31" applyNumberFormat="1" applyFont="1" applyFill="1" applyBorder="1" applyAlignment="1" applyProtection="1">
      <alignment horizontal="center" vertical="center"/>
      <protection hidden="1"/>
    </xf>
    <xf numFmtId="3" fontId="65" fillId="21" borderId="139" xfId="31" applyNumberFormat="1" applyFont="1" applyFill="1" applyBorder="1" applyAlignment="1" applyProtection="1">
      <alignment horizontal="center" vertical="center"/>
      <protection hidden="1"/>
    </xf>
    <xf numFmtId="0" fontId="17" fillId="24" borderId="166" xfId="49" applyFont="1" applyFill="1" applyBorder="1" applyAlignment="1" applyProtection="1">
      <alignment horizontal="right" vertical="center"/>
      <protection locked="0"/>
    </xf>
    <xf numFmtId="0" fontId="17" fillId="24" borderId="167" xfId="49" applyFont="1" applyFill="1" applyBorder="1" applyAlignment="1" applyProtection="1">
      <alignment horizontal="right" vertical="center"/>
      <protection locked="0"/>
    </xf>
    <xf numFmtId="0" fontId="17" fillId="24" borderId="168" xfId="49" applyFont="1" applyFill="1" applyBorder="1" applyAlignment="1" applyProtection="1">
      <alignment horizontal="right" vertical="center"/>
      <protection locked="0"/>
    </xf>
    <xf numFmtId="0" fontId="17" fillId="24" borderId="95" xfId="49" quotePrefix="1" applyFont="1" applyFill="1" applyBorder="1" applyAlignment="1" applyProtection="1">
      <alignment horizontal="center" wrapText="1"/>
      <protection locked="0"/>
    </xf>
    <xf numFmtId="0" fontId="17" fillId="24" borderId="96" xfId="49" quotePrefix="1" applyFont="1" applyFill="1" applyBorder="1" applyAlignment="1" applyProtection="1">
      <alignment horizontal="center" wrapText="1"/>
      <protection locked="0"/>
    </xf>
    <xf numFmtId="0" fontId="17" fillId="21" borderId="0" xfId="49" applyFont="1" applyFill="1" applyBorder="1" applyAlignment="1" applyProtection="1">
      <alignment horizontal="left" vertical="top"/>
    </xf>
    <xf numFmtId="0" fontId="22" fillId="21" borderId="0" xfId="49" quotePrefix="1" applyFont="1" applyFill="1" applyBorder="1" applyAlignment="1" applyProtection="1">
      <alignment horizontal="justify" vertical="top" wrapText="1"/>
    </xf>
    <xf numFmtId="0" fontId="17" fillId="21" borderId="0" xfId="49" quotePrefix="1" applyFont="1" applyFill="1" applyBorder="1" applyAlignment="1" applyProtection="1">
      <alignment horizontal="left" vertical="center"/>
    </xf>
    <xf numFmtId="0" fontId="17" fillId="24" borderId="92" xfId="49" quotePrefix="1" applyFont="1" applyFill="1" applyBorder="1" applyAlignment="1" applyProtection="1">
      <alignment horizontal="left" wrapText="1"/>
      <protection locked="0"/>
    </xf>
    <xf numFmtId="0" fontId="17" fillId="24" borderId="93" xfId="49" quotePrefix="1" applyFont="1" applyFill="1" applyBorder="1" applyAlignment="1" applyProtection="1">
      <alignment horizontal="left" wrapText="1"/>
      <protection locked="0"/>
    </xf>
    <xf numFmtId="0" fontId="50" fillId="21" borderId="0" xfId="49" applyFont="1" applyFill="1" applyBorder="1" applyAlignment="1" applyProtection="1">
      <alignment horizontal="justify" vertical="center" wrapText="1"/>
    </xf>
    <xf numFmtId="165" fontId="17" fillId="24" borderId="37" xfId="31" applyNumberFormat="1" applyFont="1" applyFill="1" applyBorder="1" applyAlignment="1" applyProtection="1">
      <alignment horizontal="left" vertical="center"/>
      <protection locked="0"/>
    </xf>
    <xf numFmtId="165" fontId="17" fillId="24" borderId="36" xfId="31" applyNumberFormat="1" applyFont="1" applyFill="1" applyBorder="1" applyAlignment="1" applyProtection="1">
      <alignment horizontal="left" vertical="center"/>
      <protection locked="0"/>
    </xf>
    <xf numFmtId="165" fontId="17" fillId="24" borderId="35" xfId="31" applyNumberFormat="1" applyFont="1" applyFill="1" applyBorder="1" applyAlignment="1" applyProtection="1">
      <alignment horizontal="left" vertical="center"/>
      <protection locked="0"/>
    </xf>
    <xf numFmtId="0" fontId="17" fillId="24" borderId="98" xfId="49" quotePrefix="1" applyFont="1" applyFill="1" applyBorder="1" applyAlignment="1" applyProtection="1">
      <alignment horizontal="center" wrapText="1"/>
      <protection locked="0"/>
    </xf>
    <xf numFmtId="0" fontId="17" fillId="24" borderId="99" xfId="49" quotePrefix="1" applyFont="1" applyFill="1" applyBorder="1" applyAlignment="1" applyProtection="1">
      <alignment horizontal="center" wrapText="1"/>
      <protection locked="0"/>
    </xf>
    <xf numFmtId="0" fontId="17" fillId="21" borderId="0" xfId="49" quotePrefix="1" applyFont="1" applyFill="1" applyBorder="1" applyAlignment="1" applyProtection="1">
      <alignment horizontal="left" vertical="top"/>
    </xf>
    <xf numFmtId="0" fontId="17" fillId="24" borderId="92" xfId="49" quotePrefix="1" applyFont="1" applyFill="1" applyBorder="1" applyAlignment="1" applyProtection="1">
      <alignment horizontal="center" wrapText="1"/>
      <protection locked="0"/>
    </xf>
    <xf numFmtId="0" fontId="17" fillId="24" borderId="93" xfId="49" quotePrefix="1" applyFont="1" applyFill="1" applyBorder="1" applyAlignment="1" applyProtection="1">
      <alignment horizontal="center" wrapText="1"/>
      <protection locked="0"/>
    </xf>
    <xf numFmtId="0" fontId="17" fillId="0" borderId="0" xfId="49" applyFont="1" applyBorder="1" applyAlignment="1" applyProtection="1">
      <alignment horizontal="justify" vertical="top" wrapText="1"/>
    </xf>
    <xf numFmtId="165" fontId="17" fillId="24" borderId="37" xfId="31" applyNumberFormat="1" applyFont="1" applyFill="1" applyBorder="1" applyAlignment="1" applyProtection="1">
      <alignment horizontal="left" vertical="top" wrapText="1"/>
      <protection locked="0"/>
    </xf>
    <xf numFmtId="165" fontId="17" fillId="24" borderId="36" xfId="31" applyNumberFormat="1" applyFont="1" applyFill="1" applyBorder="1" applyAlignment="1" applyProtection="1">
      <alignment horizontal="left" vertical="top" wrapText="1"/>
      <protection locked="0"/>
    </xf>
    <xf numFmtId="165" fontId="17" fillId="24" borderId="35" xfId="31" applyNumberFormat="1" applyFont="1" applyFill="1" applyBorder="1" applyAlignment="1" applyProtection="1">
      <alignment horizontal="left" vertical="top" wrapText="1"/>
      <protection locked="0"/>
    </xf>
    <xf numFmtId="0" fontId="17" fillId="21" borderId="31" xfId="49" applyFont="1" applyFill="1" applyBorder="1" applyAlignment="1" applyProtection="1">
      <alignment horizontal="justify" vertical="top" wrapText="1"/>
    </xf>
    <xf numFmtId="0" fontId="17" fillId="20" borderId="16" xfId="50" applyNumberFormat="1" applyFont="1" applyFill="1" applyBorder="1" applyAlignment="1" applyProtection="1">
      <alignment horizontal="center" vertical="center"/>
      <protection locked="0"/>
    </xf>
    <xf numFmtId="0" fontId="17" fillId="20" borderId="17" xfId="50" applyNumberFormat="1" applyFont="1" applyFill="1" applyBorder="1" applyAlignment="1" applyProtection="1">
      <alignment horizontal="center" vertical="center"/>
      <protection locked="0"/>
    </xf>
    <xf numFmtId="0" fontId="17" fillId="20" borderId="18" xfId="50" applyNumberFormat="1" applyFont="1" applyFill="1" applyBorder="1" applyAlignment="1" applyProtection="1">
      <alignment horizontal="center" vertical="center"/>
      <protection locked="0"/>
    </xf>
    <xf numFmtId="0" fontId="17" fillId="0" borderId="31" xfId="50" applyFont="1" applyBorder="1" applyAlignment="1" applyProtection="1">
      <alignment horizontal="left" wrapText="1"/>
    </xf>
    <xf numFmtId="165" fontId="64" fillId="0" borderId="0" xfId="49" applyNumberFormat="1" applyFont="1" applyBorder="1" applyAlignment="1" applyProtection="1">
      <alignment horizontal="center" vertical="center"/>
      <protection hidden="1"/>
    </xf>
    <xf numFmtId="166" fontId="17" fillId="24" borderId="37" xfId="31" applyNumberFormat="1" applyFont="1" applyFill="1" applyBorder="1" applyAlignment="1" applyProtection="1">
      <alignment horizontal="center" vertical="center"/>
      <protection locked="0"/>
    </xf>
    <xf numFmtId="166" fontId="17" fillId="24" borderId="36" xfId="31" applyNumberFormat="1" applyFont="1" applyFill="1" applyBorder="1" applyAlignment="1" applyProtection="1">
      <alignment horizontal="center" vertical="center"/>
      <protection locked="0"/>
    </xf>
    <xf numFmtId="166" fontId="17" fillId="24" borderId="35" xfId="31" applyNumberFormat="1" applyFont="1" applyFill="1" applyBorder="1" applyAlignment="1" applyProtection="1">
      <alignment horizontal="center" vertical="center"/>
      <protection locked="0"/>
    </xf>
    <xf numFmtId="0" fontId="17" fillId="0" borderId="0" xfId="49" applyFont="1" applyBorder="1" applyAlignment="1" applyProtection="1">
      <alignment horizontal="justify" vertical="justify" wrapText="1"/>
    </xf>
    <xf numFmtId="0" fontId="17" fillId="21" borderId="0" xfId="49" quotePrefix="1" applyFont="1" applyFill="1" applyBorder="1" applyAlignment="1" applyProtection="1">
      <alignment horizontal="justify" vertical="top" wrapText="1"/>
    </xf>
    <xf numFmtId="0" fontId="60" fillId="0" borderId="0" xfId="43" applyFont="1" applyAlignment="1" applyProtection="1">
      <alignment horizontal="center" vertical="center"/>
    </xf>
    <xf numFmtId="0" fontId="56" fillId="23" borderId="0" xfId="43" applyFont="1" applyFill="1" applyBorder="1" applyAlignment="1" applyProtection="1">
      <alignment horizontal="center" vertical="center" wrapText="1"/>
    </xf>
    <xf numFmtId="0" fontId="56" fillId="23" borderId="51" xfId="43" applyFont="1" applyFill="1" applyBorder="1" applyAlignment="1" applyProtection="1">
      <alignment horizontal="center" vertical="center" wrapText="1"/>
    </xf>
    <xf numFmtId="0" fontId="56" fillId="23" borderId="55" xfId="43" applyFont="1" applyFill="1" applyBorder="1" applyAlignment="1" applyProtection="1">
      <alignment horizontal="center" vertical="center" wrapText="1"/>
    </xf>
    <xf numFmtId="0" fontId="56" fillId="23" borderId="56" xfId="43" applyFont="1" applyFill="1" applyBorder="1" applyAlignment="1" applyProtection="1">
      <alignment horizontal="center" vertical="center" wrapText="1"/>
    </xf>
    <xf numFmtId="0" fontId="55" fillId="23" borderId="50" xfId="43" applyFont="1" applyFill="1" applyBorder="1" applyAlignment="1" applyProtection="1">
      <alignment horizontal="center" vertical="center" wrapText="1"/>
    </xf>
    <xf numFmtId="0" fontId="55" fillId="23" borderId="0" xfId="43" applyFont="1" applyFill="1" applyBorder="1" applyAlignment="1" applyProtection="1">
      <alignment horizontal="center" vertical="center" wrapText="1"/>
    </xf>
    <xf numFmtId="0" fontId="55" fillId="23" borderId="88" xfId="43" applyFont="1" applyFill="1" applyBorder="1" applyAlignment="1" applyProtection="1">
      <alignment horizontal="center" vertical="center" wrapText="1"/>
    </xf>
    <xf numFmtId="0" fontId="55" fillId="23" borderId="89" xfId="43" applyFont="1" applyFill="1" applyBorder="1" applyAlignment="1" applyProtection="1">
      <alignment horizontal="center" vertical="center" wrapText="1"/>
    </xf>
    <xf numFmtId="0" fontId="55" fillId="23" borderId="55" xfId="43" applyFont="1" applyFill="1" applyBorder="1" applyAlignment="1" applyProtection="1">
      <alignment horizontal="center" vertical="center" wrapText="1"/>
    </xf>
    <xf numFmtId="0" fontId="55" fillId="23" borderId="90" xfId="43" applyFont="1" applyFill="1" applyBorder="1" applyAlignment="1" applyProtection="1">
      <alignment horizontal="center" vertical="center" wrapText="1"/>
    </xf>
    <xf numFmtId="0" fontId="36" fillId="25" borderId="74" xfId="43" applyFont="1" applyFill="1" applyBorder="1" applyAlignment="1" applyProtection="1">
      <alignment horizontal="center" vertical="center" wrapText="1"/>
    </xf>
    <xf numFmtId="0" fontId="36" fillId="25" borderId="82" xfId="43" applyFont="1" applyFill="1" applyBorder="1" applyAlignment="1" applyProtection="1">
      <alignment horizontal="center" vertical="center" wrapText="1"/>
    </xf>
    <xf numFmtId="0" fontId="36" fillId="25" borderId="73" xfId="43" applyFont="1" applyFill="1" applyBorder="1" applyAlignment="1" applyProtection="1">
      <alignment horizontal="center" vertical="center" wrapText="1"/>
    </xf>
    <xf numFmtId="0" fontId="36" fillId="25" borderId="84" xfId="43" applyFont="1" applyFill="1" applyBorder="1" applyAlignment="1" applyProtection="1">
      <alignment horizontal="center" vertical="center" wrapText="1"/>
    </xf>
    <xf numFmtId="0" fontId="36" fillId="25" borderId="77" xfId="43" applyFont="1" applyFill="1" applyBorder="1" applyAlignment="1" applyProtection="1">
      <alignment horizontal="center" vertical="center" wrapText="1"/>
    </xf>
    <xf numFmtId="0" fontId="36" fillId="25" borderId="86" xfId="43" applyFont="1" applyFill="1" applyBorder="1" applyAlignment="1" applyProtection="1">
      <alignment horizontal="center" vertical="center" wrapText="1"/>
    </xf>
    <xf numFmtId="0" fontId="36" fillId="25" borderId="82" xfId="43" applyFont="1" applyFill="1" applyBorder="1" applyAlignment="1" applyProtection="1">
      <alignment horizontal="center" vertical="center"/>
    </xf>
    <xf numFmtId="0" fontId="28" fillId="0" borderId="0" xfId="43" applyFont="1" applyFill="1" applyBorder="1" applyAlignment="1" applyProtection="1">
      <alignment horizontal="justify" vertical="top"/>
    </xf>
    <xf numFmtId="0" fontId="28" fillId="0" borderId="19" xfId="49" applyFont="1" applyBorder="1" applyAlignment="1" applyProtection="1">
      <alignment vertical="center"/>
    </xf>
    <xf numFmtId="0" fontId="28" fillId="0" borderId="20" xfId="49" applyFont="1" applyBorder="1" applyAlignment="1" applyProtection="1">
      <alignment vertical="center"/>
    </xf>
    <xf numFmtId="0" fontId="36" fillId="25" borderId="84" xfId="43" applyFont="1" applyFill="1" applyBorder="1" applyAlignment="1" applyProtection="1">
      <alignment horizontal="center" vertical="center"/>
    </xf>
    <xf numFmtId="0" fontId="36" fillId="25" borderId="86" xfId="43" applyFont="1" applyFill="1" applyBorder="1" applyAlignment="1" applyProtection="1">
      <alignment horizontal="center" vertical="center"/>
    </xf>
    <xf numFmtId="165" fontId="17" fillId="20" borderId="131" xfId="31" applyNumberFormat="1" applyFont="1" applyFill="1" applyBorder="1" applyAlignment="1" applyProtection="1">
      <alignment horizontal="center" vertical="center"/>
      <protection locked="0"/>
    </xf>
    <xf numFmtId="165" fontId="17" fillId="20" borderId="132" xfId="31" applyNumberFormat="1" applyFont="1" applyFill="1" applyBorder="1" applyAlignment="1" applyProtection="1">
      <alignment horizontal="center" vertical="center"/>
      <protection locked="0"/>
    </xf>
    <xf numFmtId="165" fontId="17" fillId="20" borderId="133" xfId="31" applyNumberFormat="1" applyFont="1" applyFill="1" applyBorder="1" applyAlignment="1" applyProtection="1">
      <alignment horizontal="center" vertical="center"/>
      <protection locked="0"/>
    </xf>
    <xf numFmtId="0" fontId="54" fillId="23" borderId="167" xfId="49" applyFont="1" applyFill="1" applyBorder="1" applyAlignment="1" applyProtection="1">
      <alignment horizontal="center" vertical="center" wrapText="1"/>
    </xf>
    <xf numFmtId="0" fontId="54" fillId="23" borderId="168" xfId="49" applyFont="1" applyFill="1" applyBorder="1" applyAlignment="1" applyProtection="1">
      <alignment horizontal="center" vertical="center" wrapText="1"/>
    </xf>
    <xf numFmtId="0" fontId="36" fillId="25" borderId="85" xfId="43" applyFont="1" applyFill="1" applyBorder="1" applyAlignment="1" applyProtection="1">
      <alignment horizontal="center" vertical="center"/>
    </xf>
    <xf numFmtId="0" fontId="54" fillId="23" borderId="166" xfId="49" applyFont="1" applyFill="1" applyBorder="1" applyAlignment="1" applyProtection="1">
      <alignment horizontal="center" vertical="center" wrapText="1"/>
    </xf>
    <xf numFmtId="165" fontId="17" fillId="20" borderId="174" xfId="31" applyNumberFormat="1" applyFont="1" applyFill="1" applyBorder="1" applyAlignment="1" applyProtection="1">
      <alignment horizontal="center" vertical="center"/>
      <protection locked="0"/>
    </xf>
    <xf numFmtId="165" fontId="17" fillId="20" borderId="175" xfId="31" applyNumberFormat="1" applyFont="1" applyFill="1" applyBorder="1" applyAlignment="1" applyProtection="1">
      <alignment horizontal="center" vertical="center"/>
      <protection locked="0"/>
    </xf>
    <xf numFmtId="165" fontId="17" fillId="20" borderId="176" xfId="31" applyNumberFormat="1" applyFont="1" applyFill="1" applyBorder="1" applyAlignment="1" applyProtection="1">
      <alignment horizontal="center" vertical="center"/>
      <protection locked="0"/>
    </xf>
    <xf numFmtId="0" fontId="28" fillId="0" borderId="0" xfId="49" applyFont="1" applyAlignment="1" applyProtection="1">
      <alignment horizontal="left" vertical="center" wrapText="1"/>
    </xf>
    <xf numFmtId="0" fontId="28" fillId="0" borderId="0" xfId="49" applyFont="1" applyAlignment="1" applyProtection="1">
      <alignment horizontal="center" vertical="center"/>
    </xf>
    <xf numFmtId="0" fontId="28" fillId="0" borderId="0" xfId="49" applyFont="1" applyAlignment="1" applyProtection="1">
      <alignment horizontal="center" vertical="center" wrapText="1"/>
    </xf>
    <xf numFmtId="0" fontId="36" fillId="25" borderId="50" xfId="43" applyFont="1" applyFill="1" applyBorder="1" applyAlignment="1" applyProtection="1">
      <alignment horizontal="center" vertical="center"/>
    </xf>
    <xf numFmtId="0" fontId="36" fillId="25" borderId="45" xfId="43" applyFont="1" applyFill="1" applyBorder="1" applyAlignment="1" applyProtection="1">
      <alignment horizontal="center" vertical="center"/>
    </xf>
    <xf numFmtId="0" fontId="36" fillId="25" borderId="31" xfId="43" applyFont="1" applyFill="1" applyBorder="1" applyAlignment="1" applyProtection="1">
      <alignment horizontal="center" vertical="center"/>
    </xf>
    <xf numFmtId="0" fontId="36" fillId="25" borderId="49" xfId="43" applyFont="1" applyFill="1" applyBorder="1" applyAlignment="1" applyProtection="1">
      <alignment horizontal="center" vertical="center"/>
    </xf>
    <xf numFmtId="0" fontId="32" fillId="0" borderId="0" xfId="43" applyFont="1" applyFill="1" applyBorder="1" applyAlignment="1" applyProtection="1">
      <alignment horizontal="justify" vertical="top" wrapText="1"/>
    </xf>
    <xf numFmtId="0" fontId="36" fillId="25" borderId="169" xfId="43" applyFont="1" applyFill="1" applyBorder="1" applyAlignment="1" applyProtection="1">
      <alignment horizontal="center" vertical="center"/>
    </xf>
    <xf numFmtId="0" fontId="36" fillId="25" borderId="39" xfId="43" applyFont="1" applyFill="1" applyBorder="1" applyAlignment="1" applyProtection="1">
      <alignment horizontal="center" vertical="center"/>
    </xf>
    <xf numFmtId="0" fontId="36" fillId="25" borderId="53" xfId="43" applyFont="1" applyFill="1" applyBorder="1" applyAlignment="1" applyProtection="1">
      <alignment horizontal="center" vertical="center"/>
    </xf>
    <xf numFmtId="165" fontId="17" fillId="20" borderId="128" xfId="31" applyNumberFormat="1" applyFont="1" applyFill="1" applyBorder="1" applyAlignment="1" applyProtection="1">
      <alignment horizontal="center" vertical="center"/>
      <protection locked="0"/>
    </xf>
    <xf numFmtId="165" fontId="17" fillId="20" borderId="129" xfId="31" applyNumberFormat="1" applyFont="1" applyFill="1" applyBorder="1" applyAlignment="1" applyProtection="1">
      <alignment horizontal="center" vertical="center"/>
      <protection locked="0"/>
    </xf>
    <xf numFmtId="165" fontId="17" fillId="20" borderId="130" xfId="31" applyNumberFormat="1" applyFont="1" applyFill="1" applyBorder="1" applyAlignment="1" applyProtection="1">
      <alignment horizontal="center" vertical="center"/>
      <protection locked="0"/>
    </xf>
    <xf numFmtId="14" fontId="17" fillId="0" borderId="0" xfId="49" quotePrefix="1" applyNumberFormat="1" applyFont="1" applyBorder="1" applyAlignment="1" applyProtection="1">
      <alignment horizontal="justify" vertical="center" wrapText="1"/>
    </xf>
    <xf numFmtId="0" fontId="22" fillId="0" borderId="28" xfId="49" applyFont="1" applyBorder="1" applyAlignment="1" applyProtection="1">
      <alignment horizontal="center" wrapText="1"/>
    </xf>
    <xf numFmtId="167" fontId="17" fillId="20" borderId="16" xfId="31" applyNumberFormat="1" applyFont="1" applyFill="1" applyBorder="1" applyAlignment="1" applyProtection="1">
      <alignment horizontal="right" vertical="center"/>
      <protection locked="0"/>
    </xf>
    <xf numFmtId="167" fontId="17" fillId="20" borderId="17" xfId="31" applyNumberFormat="1" applyFont="1" applyFill="1" applyBorder="1" applyAlignment="1" applyProtection="1">
      <alignment horizontal="right" vertical="center"/>
      <protection locked="0"/>
    </xf>
    <xf numFmtId="167" fontId="17" fillId="20" borderId="18" xfId="31" applyNumberFormat="1" applyFont="1" applyFill="1" applyBorder="1" applyAlignment="1" applyProtection="1">
      <alignment horizontal="right" vertical="center"/>
      <protection locked="0"/>
    </xf>
    <xf numFmtId="0" fontId="36" fillId="25" borderId="72" xfId="43" applyFont="1" applyFill="1" applyBorder="1" applyAlignment="1" applyProtection="1">
      <alignment horizontal="center" vertical="center"/>
    </xf>
    <xf numFmtId="0" fontId="36" fillId="25" borderId="71" xfId="43" applyFont="1" applyFill="1" applyBorder="1" applyAlignment="1" applyProtection="1">
      <alignment horizontal="center" vertical="center"/>
    </xf>
    <xf numFmtId="0" fontId="36" fillId="25" borderId="50" xfId="43" applyFont="1" applyFill="1" applyBorder="1" applyAlignment="1" applyProtection="1">
      <alignment horizontal="center" vertical="center" wrapText="1"/>
    </xf>
    <xf numFmtId="0" fontId="36" fillId="25" borderId="171" xfId="43" applyFont="1" applyFill="1" applyBorder="1" applyAlignment="1" applyProtection="1">
      <alignment horizontal="center" vertical="center"/>
    </xf>
    <xf numFmtId="0" fontId="45" fillId="0" borderId="0" xfId="50" applyFont="1" applyBorder="1" applyAlignment="1" applyProtection="1">
      <alignment horizontal="right" vertical="top" wrapText="1"/>
    </xf>
    <xf numFmtId="0" fontId="17" fillId="0" borderId="0" xfId="50" applyFont="1" applyBorder="1" applyAlignment="1" applyProtection="1">
      <alignment horizontal="justify" vertical="top" wrapText="1"/>
    </xf>
    <xf numFmtId="0" fontId="45" fillId="0" borderId="0" xfId="50" applyFont="1" applyBorder="1" applyAlignment="1" applyProtection="1">
      <alignment horizontal="left" vertical="top" wrapText="1"/>
    </xf>
    <xf numFmtId="0" fontId="17" fillId="21" borderId="0" xfId="43" applyFont="1" applyFill="1" applyBorder="1" applyAlignment="1" applyProtection="1">
      <alignment horizontal="center" vertical="center"/>
    </xf>
    <xf numFmtId="166" fontId="64" fillId="0" borderId="106" xfId="49" applyNumberFormat="1" applyFont="1" applyBorder="1" applyAlignment="1" applyProtection="1">
      <alignment horizontal="center" vertical="center"/>
      <protection hidden="1"/>
    </xf>
    <xf numFmtId="0" fontId="64" fillId="0" borderId="107" xfId="49" applyFont="1" applyBorder="1" applyAlignment="1" applyProtection="1">
      <alignment horizontal="center" vertical="center"/>
      <protection hidden="1"/>
    </xf>
    <xf numFmtId="165" fontId="64" fillId="0" borderId="136" xfId="49" applyNumberFormat="1" applyFont="1" applyBorder="1" applyAlignment="1" applyProtection="1">
      <alignment horizontal="center" vertical="center"/>
      <protection hidden="1"/>
    </xf>
    <xf numFmtId="0" fontId="64" fillId="0" borderId="137" xfId="49" applyFont="1" applyBorder="1" applyAlignment="1" applyProtection="1">
      <alignment horizontal="center" vertical="center"/>
      <protection hidden="1"/>
    </xf>
    <xf numFmtId="0" fontId="64" fillId="0" borderId="138" xfId="49" applyFont="1" applyBorder="1" applyAlignment="1" applyProtection="1">
      <alignment horizontal="center" vertical="center"/>
      <protection hidden="1"/>
    </xf>
    <xf numFmtId="0" fontId="54" fillId="25" borderId="152" xfId="49" applyNumberFormat="1" applyFont="1" applyFill="1" applyBorder="1" applyAlignment="1" applyProtection="1">
      <alignment horizontal="center" vertical="center" wrapText="1"/>
    </xf>
    <xf numFmtId="0" fontId="54" fillId="25" borderId="149" xfId="49" applyNumberFormat="1" applyFont="1" applyFill="1" applyBorder="1" applyAlignment="1" applyProtection="1">
      <alignment horizontal="center" vertical="center" wrapText="1"/>
    </xf>
    <xf numFmtId="0" fontId="56" fillId="25" borderId="70" xfId="49" applyFont="1" applyFill="1" applyBorder="1" applyAlignment="1" applyProtection="1">
      <alignment horizontal="center" vertical="center"/>
    </xf>
    <xf numFmtId="166" fontId="64" fillId="0" borderId="100" xfId="49" applyNumberFormat="1" applyFont="1" applyBorder="1" applyAlignment="1" applyProtection="1">
      <alignment horizontal="center" vertical="center"/>
      <protection hidden="1"/>
    </xf>
    <xf numFmtId="0" fontId="64" fillId="0" borderId="95" xfId="49" applyFont="1" applyBorder="1" applyAlignment="1" applyProtection="1">
      <alignment horizontal="center" vertical="center"/>
      <protection hidden="1"/>
    </xf>
    <xf numFmtId="165" fontId="64" fillId="0" borderId="104" xfId="49" applyNumberFormat="1" applyFont="1" applyBorder="1" applyAlignment="1" applyProtection="1">
      <alignment horizontal="center" vertical="center"/>
      <protection hidden="1"/>
    </xf>
    <xf numFmtId="0" fontId="64" fillId="0" borderId="78" xfId="49" applyFont="1" applyBorder="1" applyAlignment="1" applyProtection="1">
      <alignment horizontal="center" vertical="center"/>
      <protection hidden="1"/>
    </xf>
    <xf numFmtId="165" fontId="64" fillId="0" borderId="105" xfId="49" applyNumberFormat="1" applyFont="1" applyBorder="1" applyAlignment="1" applyProtection="1">
      <alignment horizontal="center" vertical="center"/>
      <protection hidden="1"/>
    </xf>
    <xf numFmtId="0" fontId="64" fillId="0" borderId="79" xfId="49" applyFont="1" applyBorder="1" applyAlignment="1" applyProtection="1">
      <alignment horizontal="center" vertical="center"/>
      <protection hidden="1"/>
    </xf>
    <xf numFmtId="0" fontId="55" fillId="25" borderId="45" xfId="49" applyFont="1" applyFill="1" applyBorder="1" applyAlignment="1" applyProtection="1">
      <alignment horizontal="center" vertical="center"/>
    </xf>
    <xf numFmtId="0" fontId="55" fillId="25" borderId="37" xfId="49" applyFont="1" applyFill="1" applyBorder="1" applyAlignment="1" applyProtection="1">
      <alignment horizontal="center" vertical="center"/>
    </xf>
    <xf numFmtId="0" fontId="55" fillId="25" borderId="36" xfId="49" applyFont="1" applyFill="1" applyBorder="1" applyAlignment="1" applyProtection="1">
      <alignment horizontal="center" vertical="center"/>
    </xf>
    <xf numFmtId="0" fontId="55" fillId="25" borderId="44" xfId="49" applyFont="1" applyFill="1" applyBorder="1" applyAlignment="1" applyProtection="1">
      <alignment horizontal="center" vertical="center"/>
    </xf>
    <xf numFmtId="0" fontId="17" fillId="24" borderId="95" xfId="49" quotePrefix="1" applyFont="1" applyFill="1" applyBorder="1" applyAlignment="1" applyProtection="1">
      <alignment horizontal="left" wrapText="1"/>
      <protection locked="0"/>
    </xf>
    <xf numFmtId="0" fontId="17" fillId="24" borderId="96" xfId="49" quotePrefix="1" applyFont="1" applyFill="1" applyBorder="1" applyAlignment="1" applyProtection="1">
      <alignment horizontal="left" wrapText="1"/>
      <protection locked="0"/>
    </xf>
    <xf numFmtId="0" fontId="17" fillId="24" borderId="98" xfId="49" quotePrefix="1" applyFont="1" applyFill="1" applyBorder="1" applyAlignment="1" applyProtection="1">
      <alignment horizontal="left" wrapText="1"/>
      <protection locked="0"/>
    </xf>
    <xf numFmtId="0" fontId="17" fillId="24" borderId="99" xfId="49" quotePrefix="1" applyFont="1" applyFill="1" applyBorder="1" applyAlignment="1" applyProtection="1">
      <alignment horizontal="left" wrapText="1"/>
      <protection locked="0"/>
    </xf>
    <xf numFmtId="165" fontId="17" fillId="24" borderId="37" xfId="31" applyNumberFormat="1" applyFont="1" applyFill="1" applyBorder="1" applyAlignment="1" applyProtection="1">
      <alignment horizontal="center" vertical="center" wrapText="1"/>
      <protection locked="0"/>
    </xf>
    <xf numFmtId="165" fontId="17" fillId="24" borderId="36" xfId="31" applyNumberFormat="1" applyFont="1" applyFill="1" applyBorder="1" applyAlignment="1" applyProtection="1">
      <alignment horizontal="center" vertical="center" wrapText="1"/>
      <protection locked="0"/>
    </xf>
    <xf numFmtId="165" fontId="17" fillId="24" borderId="35" xfId="31" applyNumberFormat="1" applyFont="1" applyFill="1" applyBorder="1" applyAlignment="1" applyProtection="1">
      <alignment horizontal="center" vertical="center" wrapText="1"/>
      <protection locked="0"/>
    </xf>
    <xf numFmtId="0" fontId="17" fillId="21" borderId="0" xfId="49" quotePrefix="1" applyFont="1" applyFill="1" applyBorder="1" applyAlignment="1" applyProtection="1">
      <alignment horizontal="left" vertical="top" wrapText="1"/>
    </xf>
    <xf numFmtId="0" fontId="45" fillId="0" borderId="0" xfId="50" applyFont="1" applyBorder="1" applyAlignment="1" applyProtection="1">
      <alignment vertical="top" wrapText="1"/>
    </xf>
    <xf numFmtId="0" fontId="17" fillId="0" borderId="12" xfId="50" applyFont="1" applyBorder="1" applyAlignment="1" applyProtection="1">
      <alignment horizontal="justify" wrapText="1"/>
    </xf>
    <xf numFmtId="0" fontId="36" fillId="25" borderId="33" xfId="43" applyFont="1" applyFill="1" applyBorder="1" applyAlignment="1" applyProtection="1">
      <alignment horizontal="center" vertical="center"/>
    </xf>
    <xf numFmtId="0" fontId="36" fillId="25" borderId="30" xfId="43" applyFont="1" applyFill="1" applyBorder="1" applyAlignment="1" applyProtection="1">
      <alignment horizontal="center" vertical="center"/>
    </xf>
    <xf numFmtId="0" fontId="36" fillId="25" borderId="34" xfId="43" applyFont="1" applyFill="1" applyBorder="1" applyAlignment="1" applyProtection="1">
      <alignment horizontal="center" vertical="center" wrapText="1"/>
    </xf>
    <xf numFmtId="0" fontId="36" fillId="25" borderId="32" xfId="43" applyFont="1" applyFill="1" applyBorder="1" applyAlignment="1" applyProtection="1">
      <alignment horizontal="center" vertical="center" wrapText="1"/>
    </xf>
    <xf numFmtId="0" fontId="36" fillId="25" borderId="31" xfId="43" applyFont="1" applyFill="1" applyBorder="1" applyAlignment="1" applyProtection="1">
      <alignment horizontal="center" vertical="center" wrapText="1"/>
    </xf>
    <xf numFmtId="0" fontId="36" fillId="25" borderId="49" xfId="43" applyFont="1" applyFill="1" applyBorder="1" applyAlignment="1" applyProtection="1">
      <alignment horizontal="center" vertical="center" wrapText="1"/>
    </xf>
    <xf numFmtId="0" fontId="36" fillId="25" borderId="32" xfId="43" applyFont="1" applyFill="1" applyBorder="1" applyAlignment="1" applyProtection="1">
      <alignment horizontal="center" vertical="center"/>
    </xf>
    <xf numFmtId="0" fontId="68" fillId="0" borderId="0" xfId="49" applyFont="1" applyBorder="1" applyAlignment="1" applyProtection="1">
      <alignment horizontal="center" vertical="center" wrapText="1"/>
    </xf>
    <xf numFmtId="0" fontId="28" fillId="0" borderId="0" xfId="43" applyFont="1" applyFill="1" applyBorder="1" applyAlignment="1" applyProtection="1">
      <alignment horizontal="left" vertical="center"/>
    </xf>
    <xf numFmtId="0" fontId="38" fillId="25" borderId="40" xfId="43" applyFont="1" applyFill="1" applyBorder="1" applyAlignment="1" applyProtection="1">
      <alignment horizontal="center" vertical="center"/>
    </xf>
    <xf numFmtId="0" fontId="38" fillId="25" borderId="39" xfId="43" applyFont="1" applyFill="1" applyBorder="1" applyAlignment="1" applyProtection="1">
      <alignment horizontal="center" vertical="center"/>
    </xf>
    <xf numFmtId="0" fontId="38" fillId="25" borderId="53" xfId="43" applyFont="1" applyFill="1" applyBorder="1" applyAlignment="1" applyProtection="1">
      <alignment horizontal="center" vertical="center"/>
    </xf>
    <xf numFmtId="0" fontId="38" fillId="25" borderId="52" xfId="43" applyFont="1" applyFill="1" applyBorder="1" applyAlignment="1" applyProtection="1">
      <alignment horizontal="center" vertical="center"/>
    </xf>
    <xf numFmtId="0" fontId="38" fillId="25" borderId="38" xfId="43" applyFont="1" applyFill="1" applyBorder="1" applyAlignment="1" applyProtection="1">
      <alignment horizontal="center" vertical="center"/>
    </xf>
    <xf numFmtId="0" fontId="38" fillId="25" borderId="73" xfId="43" applyFont="1" applyFill="1" applyBorder="1" applyAlignment="1" applyProtection="1">
      <alignment horizontal="center" vertical="center"/>
    </xf>
    <xf numFmtId="0" fontId="38" fillId="25" borderId="84" xfId="43" applyFont="1" applyFill="1" applyBorder="1" applyAlignment="1" applyProtection="1">
      <alignment horizontal="center" vertical="center"/>
    </xf>
    <xf numFmtId="0" fontId="38" fillId="25" borderId="83" xfId="43" applyFont="1" applyFill="1" applyBorder="1" applyAlignment="1" applyProtection="1">
      <alignment horizontal="center" vertical="center"/>
    </xf>
    <xf numFmtId="0" fontId="38" fillId="25" borderId="32" xfId="43" applyFont="1" applyFill="1" applyBorder="1" applyAlignment="1" applyProtection="1">
      <alignment horizontal="center" vertical="center"/>
    </xf>
    <xf numFmtId="0" fontId="38" fillId="25" borderId="31" xfId="43" applyFont="1" applyFill="1" applyBorder="1" applyAlignment="1" applyProtection="1">
      <alignment horizontal="center" vertical="center"/>
    </xf>
    <xf numFmtId="0" fontId="38" fillId="25" borderId="49" xfId="43" applyFont="1" applyFill="1" applyBorder="1" applyAlignment="1" applyProtection="1">
      <alignment horizontal="center" vertical="center"/>
    </xf>
    <xf numFmtId="0" fontId="38" fillId="25" borderId="45" xfId="43" applyFont="1" applyFill="1" applyBorder="1" applyAlignment="1" applyProtection="1">
      <alignment horizontal="center" vertical="center"/>
    </xf>
    <xf numFmtId="0" fontId="38" fillId="25" borderId="30" xfId="43" applyFont="1" applyFill="1" applyBorder="1" applyAlignment="1" applyProtection="1">
      <alignment horizontal="center" vertical="center"/>
    </xf>
    <xf numFmtId="0" fontId="38" fillId="25" borderId="74" xfId="43" applyFont="1" applyFill="1" applyBorder="1" applyAlignment="1" applyProtection="1">
      <alignment horizontal="center" vertical="center"/>
    </xf>
    <xf numFmtId="0" fontId="38" fillId="25" borderId="77" xfId="43" applyFont="1" applyFill="1" applyBorder="1" applyAlignment="1" applyProtection="1">
      <alignment horizontal="center" vertical="center"/>
    </xf>
    <xf numFmtId="14" fontId="69" fillId="21" borderId="31" xfId="49" quotePrefix="1" applyNumberFormat="1" applyFont="1" applyFill="1" applyBorder="1" applyAlignment="1" applyProtection="1">
      <alignment horizontal="center" vertical="center" wrapText="1"/>
      <protection hidden="1"/>
    </xf>
    <xf numFmtId="0" fontId="36" fillId="25" borderId="52" xfId="43" applyFont="1" applyFill="1" applyBorder="1" applyAlignment="1" applyProtection="1">
      <alignment horizontal="center" vertical="center"/>
    </xf>
    <xf numFmtId="0" fontId="36" fillId="25" borderId="38" xfId="43" applyFont="1" applyFill="1" applyBorder="1" applyAlignment="1" applyProtection="1">
      <alignment horizontal="center" vertical="center"/>
    </xf>
    <xf numFmtId="0" fontId="36" fillId="25" borderId="40" xfId="43" applyFont="1" applyFill="1" applyBorder="1" applyAlignment="1" applyProtection="1">
      <alignment horizontal="center" vertical="center"/>
    </xf>
    <xf numFmtId="0" fontId="36" fillId="25" borderId="34" xfId="43" applyFont="1" applyFill="1" applyBorder="1" applyAlignment="1" applyProtection="1">
      <alignment horizontal="center" vertical="center"/>
    </xf>
    <xf numFmtId="0" fontId="22" fillId="0" borderId="12" xfId="49" applyFont="1" applyBorder="1" applyAlignment="1" applyProtection="1">
      <alignment horizontal="center"/>
    </xf>
    <xf numFmtId="167" fontId="17" fillId="20" borderId="113" xfId="31" applyNumberFormat="1" applyFont="1" applyFill="1" applyBorder="1" applyAlignment="1" applyProtection="1">
      <alignment horizontal="right" vertical="center"/>
      <protection locked="0"/>
    </xf>
    <xf numFmtId="167" fontId="17" fillId="20" borderId="114" xfId="31" applyNumberFormat="1" applyFont="1" applyFill="1" applyBorder="1" applyAlignment="1" applyProtection="1">
      <alignment horizontal="right" vertical="center"/>
      <protection locked="0"/>
    </xf>
    <xf numFmtId="167" fontId="17" fillId="20" borderId="115" xfId="31" applyNumberFormat="1" applyFont="1" applyFill="1" applyBorder="1" applyAlignment="1" applyProtection="1">
      <alignment horizontal="right" vertical="center"/>
      <protection locked="0"/>
    </xf>
    <xf numFmtId="165" fontId="17" fillId="20" borderId="16" xfId="31" applyNumberFormat="1" applyFont="1" applyFill="1" applyBorder="1" applyAlignment="1" applyProtection="1">
      <alignment horizontal="right" vertical="center"/>
      <protection locked="0"/>
    </xf>
    <xf numFmtId="165" fontId="17" fillId="20" borderId="17" xfId="31" applyNumberFormat="1" applyFont="1" applyFill="1" applyBorder="1" applyAlignment="1" applyProtection="1">
      <alignment horizontal="right" vertical="center"/>
      <protection locked="0"/>
    </xf>
    <xf numFmtId="165" fontId="17" fillId="20" borderId="18" xfId="31" applyNumberFormat="1" applyFont="1" applyFill="1" applyBorder="1" applyAlignment="1" applyProtection="1">
      <alignment horizontal="right" vertical="center"/>
      <protection locked="0"/>
    </xf>
    <xf numFmtId="0" fontId="17" fillId="21" borderId="31" xfId="49" applyFont="1" applyFill="1" applyBorder="1" applyAlignment="1" applyProtection="1">
      <alignment horizontal="left" vertical="top" wrapText="1"/>
    </xf>
    <xf numFmtId="0" fontId="32" fillId="0" borderId="0" xfId="1" applyFont="1" applyBorder="1" applyAlignment="1">
      <alignment horizontal="justify" vertical="center" wrapText="1"/>
    </xf>
    <xf numFmtId="0" fontId="72" fillId="18" borderId="113" xfId="43" applyFont="1" applyFill="1" applyBorder="1" applyAlignment="1">
      <alignment horizontal="center" vertical="center"/>
    </xf>
    <xf numFmtId="0" fontId="72" fillId="18" borderId="114" xfId="43" applyFont="1" applyFill="1" applyBorder="1" applyAlignment="1">
      <alignment horizontal="center" vertical="center"/>
    </xf>
    <xf numFmtId="0" fontId="72" fillId="18" borderId="115" xfId="43" applyFont="1" applyFill="1" applyBorder="1" applyAlignment="1">
      <alignment horizontal="center" vertical="center"/>
    </xf>
    <xf numFmtId="0" fontId="74" fillId="0" borderId="125" xfId="1" applyFont="1" applyBorder="1" applyAlignment="1" applyProtection="1">
      <alignment horizontal="center" vertical="center"/>
    </xf>
    <xf numFmtId="0" fontId="74" fillId="0" borderId="126" xfId="1" applyFont="1" applyBorder="1" applyAlignment="1" applyProtection="1">
      <alignment horizontal="center" vertical="center"/>
    </xf>
    <xf numFmtId="0" fontId="74" fillId="0" borderId="127" xfId="1" applyFont="1" applyBorder="1" applyAlignment="1" applyProtection="1">
      <alignment horizontal="center" vertical="center"/>
    </xf>
    <xf numFmtId="0" fontId="23" fillId="0" borderId="0" xfId="43" applyFont="1" applyAlignment="1" applyProtection="1">
      <alignment horizontal="center" vertical="center"/>
    </xf>
    <xf numFmtId="0" fontId="72" fillId="18" borderId="110" xfId="43" applyFont="1" applyFill="1" applyBorder="1" applyAlignment="1">
      <alignment horizontal="center" vertical="center"/>
    </xf>
    <xf numFmtId="0" fontId="72" fillId="18" borderId="111" xfId="43" applyFont="1" applyFill="1" applyBorder="1" applyAlignment="1">
      <alignment horizontal="center" vertical="center"/>
    </xf>
    <xf numFmtId="0" fontId="72" fillId="18" borderId="112" xfId="43" applyFont="1" applyFill="1" applyBorder="1" applyAlignment="1">
      <alignment horizontal="center" vertical="center"/>
    </xf>
    <xf numFmtId="0" fontId="22" fillId="0" borderId="0" xfId="1" applyNumberFormat="1" applyFont="1" applyBorder="1" applyAlignment="1">
      <alignment horizontal="justify" wrapText="1"/>
    </xf>
    <xf numFmtId="0" fontId="73" fillId="24" borderId="116" xfId="1" applyFont="1" applyFill="1" applyBorder="1" applyAlignment="1" applyProtection="1">
      <alignment horizontal="center" vertical="center" shrinkToFit="1"/>
      <protection hidden="1"/>
    </xf>
    <xf numFmtId="0" fontId="73" fillId="24" borderId="117" xfId="1" applyFont="1" applyFill="1" applyBorder="1" applyAlignment="1" applyProtection="1">
      <alignment horizontal="center" vertical="center" shrinkToFit="1"/>
      <protection hidden="1"/>
    </xf>
    <xf numFmtId="0" fontId="73" fillId="24" borderId="118" xfId="1" applyFont="1" applyFill="1" applyBorder="1" applyAlignment="1" applyProtection="1">
      <alignment horizontal="center" vertical="center" shrinkToFit="1"/>
      <protection hidden="1"/>
    </xf>
    <xf numFmtId="0" fontId="32" fillId="0" borderId="119" xfId="1" applyFont="1" applyFill="1" applyBorder="1" applyAlignment="1" applyProtection="1">
      <alignment horizontal="center" vertical="center"/>
      <protection hidden="1"/>
    </xf>
    <xf numFmtId="0" fontId="74" fillId="0" borderId="120" xfId="1" applyFont="1" applyBorder="1" applyAlignment="1" applyProtection="1">
      <alignment horizontal="center" vertical="center"/>
    </xf>
    <xf numFmtId="0" fontId="74" fillId="0" borderId="121" xfId="1" applyFont="1" applyBorder="1" applyAlignment="1" applyProtection="1">
      <alignment horizontal="center" vertical="center"/>
    </xf>
    <xf numFmtId="0" fontId="74" fillId="0" borderId="122" xfId="1" applyFont="1" applyBorder="1" applyAlignment="1" applyProtection="1">
      <alignment horizontal="center" vertical="center"/>
    </xf>
    <xf numFmtId="0" fontId="75" fillId="0" borderId="123" xfId="38" applyFont="1" applyBorder="1" applyAlignment="1" applyProtection="1">
      <alignment horizontal="center" vertical="center"/>
      <protection locked="0"/>
    </xf>
    <xf numFmtId="0" fontId="75" fillId="0" borderId="0" xfId="38" applyFont="1" applyBorder="1" applyAlignment="1" applyProtection="1">
      <alignment horizontal="center" vertical="center"/>
      <protection locked="0"/>
    </xf>
    <xf numFmtId="0" fontId="75" fillId="0" borderId="124" xfId="38" applyFont="1" applyBorder="1" applyAlignment="1" applyProtection="1">
      <alignment horizontal="center" vertical="center"/>
      <protection locked="0"/>
    </xf>
    <xf numFmtId="0" fontId="74" fillId="0" borderId="123" xfId="1" applyFont="1" applyBorder="1" applyAlignment="1" applyProtection="1">
      <alignment horizontal="center" vertical="center"/>
    </xf>
    <xf numFmtId="0" fontId="74" fillId="0" borderId="0" xfId="1" applyFont="1" applyBorder="1" applyAlignment="1" applyProtection="1">
      <alignment horizontal="center" vertical="center"/>
    </xf>
    <xf numFmtId="0" fontId="74" fillId="0" borderId="124" xfId="1" applyFont="1" applyBorder="1" applyAlignment="1" applyProtection="1">
      <alignment horizontal="center" vertical="center"/>
    </xf>
  </cellXfs>
  <cellStyles count="53">
    <cellStyle name="%" xfId="1"/>
    <cellStyle name="% 2" xfId="2"/>
    <cellStyle name="%_Audit11" xfId="52"/>
    <cellStyle name="%_Book6" xfId="3"/>
    <cellStyle name="20% - Accent1" xfId="4" builtinId="30" customBuiltin="1"/>
    <cellStyle name="20% - Accent2" xfId="5" builtinId="34" customBuiltin="1"/>
    <cellStyle name="20% - Accent3" xfId="6" builtinId="38" customBuiltin="1"/>
    <cellStyle name="20% - Accent4" xfId="7" builtinId="42" customBuiltin="1"/>
    <cellStyle name="20% - Accent5" xfId="8" builtinId="46" customBuiltin="1"/>
    <cellStyle name="20% - Accent6" xfId="9" builtinId="50" customBuiltin="1"/>
    <cellStyle name="40% - Accent1" xfId="10" builtinId="31" customBuiltin="1"/>
    <cellStyle name="40% - Accent2" xfId="11" builtinId="35" customBuiltin="1"/>
    <cellStyle name="40% - Accent3" xfId="12" builtinId="39" customBuiltin="1"/>
    <cellStyle name="40% - Accent4" xfId="13" builtinId="43" customBuiltin="1"/>
    <cellStyle name="40% - Accent5" xfId="14" builtinId="47" customBuiltin="1"/>
    <cellStyle name="40% - Accent6" xfId="15" builtinId="51" customBuiltin="1"/>
    <cellStyle name="60% - Accent1" xfId="16" builtinId="32" customBuiltin="1"/>
    <cellStyle name="60% - Accent2" xfId="17" builtinId="36" customBuiltin="1"/>
    <cellStyle name="60% - Accent3" xfId="18" builtinId="40" customBuiltin="1"/>
    <cellStyle name="60% - Accent4" xfId="19" builtinId="44" customBuiltin="1"/>
    <cellStyle name="60% - Accent5" xfId="20" builtinId="48" customBuiltin="1"/>
    <cellStyle name="60% - Accent6" xfId="21" builtinId="52" customBuiltin="1"/>
    <cellStyle name="Accent1" xfId="22" builtinId="29" customBuiltin="1"/>
    <cellStyle name="Accent2" xfId="23" builtinId="33" customBuiltin="1"/>
    <cellStyle name="Accent3" xfId="24" builtinId="37" customBuiltin="1"/>
    <cellStyle name="Accent4" xfId="25" builtinId="41" customBuiltin="1"/>
    <cellStyle name="Accent5" xfId="26" builtinId="45" customBuiltin="1"/>
    <cellStyle name="Accent6" xfId="27" builtinId="49" customBuiltin="1"/>
    <cellStyle name="Bad" xfId="28" builtinId="27" customBuiltin="1"/>
    <cellStyle name="Calculation" xfId="29" builtinId="22" customBuiltin="1"/>
    <cellStyle name="Check Cell" xfId="30" builtinId="23" customBuiltin="1"/>
    <cellStyle name="Comma" xfId="31" builtinId="3"/>
    <cellStyle name="Explanatory Text" xfId="32" builtinId="53" customBuiltin="1"/>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yperlink" xfId="38" builtinId="8"/>
    <cellStyle name="Input" xfId="39" builtinId="20" customBuiltin="1"/>
    <cellStyle name="Linked Cell" xfId="40" builtinId="24" customBuiltin="1"/>
    <cellStyle name="Neutral" xfId="41" builtinId="28" customBuiltin="1"/>
    <cellStyle name="Normal" xfId="0" builtinId="0"/>
    <cellStyle name="Normal 2" xfId="42"/>
    <cellStyle name="Normal 2 2" xfId="50"/>
    <cellStyle name="Normal 3" xfId="49"/>
    <cellStyle name="Normal 3 3" xfId="51"/>
    <cellStyle name="Normal_CTaxRevisedQuest" xfId="43"/>
    <cellStyle name="Note" xfId="44" builtinId="10" customBuiltin="1"/>
    <cellStyle name="Output" xfId="45" builtinId="21" customBuiltin="1"/>
    <cellStyle name="Title" xfId="46" builtinId="15" customBuiltin="1"/>
    <cellStyle name="Total" xfId="47" builtinId="25" customBuiltin="1"/>
    <cellStyle name="Warning Text" xfId="48" builtinId="11" customBuiltin="1"/>
  </cellStyles>
  <dxfs count="40">
    <dxf>
      <fill>
        <patternFill patternType="lightUp">
          <fgColor auto="1"/>
        </patternFill>
      </fill>
    </dxf>
    <dxf>
      <fill>
        <patternFill patternType="lightUp">
          <fgColor auto="1"/>
        </patternFill>
      </fill>
    </dxf>
    <dxf>
      <fill>
        <patternFill patternType="lightUp">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34"/>
      </font>
    </dxf>
    <dxf>
      <font>
        <condense val="0"/>
        <extend val="0"/>
        <color indexed="34"/>
      </font>
    </dxf>
    <dxf>
      <font>
        <condense val="0"/>
        <extend val="0"/>
        <color indexed="34"/>
      </font>
    </dxf>
    <dxf>
      <font>
        <condense val="0"/>
        <extend val="0"/>
        <color indexed="34"/>
      </font>
    </dxf>
    <dxf>
      <font>
        <condense val="0"/>
        <extend val="0"/>
        <color indexed="34"/>
      </font>
    </dxf>
    <dxf>
      <font>
        <condense val="0"/>
        <extend val="0"/>
        <color indexed="34"/>
      </font>
    </dxf>
    <dxf>
      <font>
        <condense val="0"/>
        <extend val="0"/>
        <color indexed="34"/>
      </font>
    </dxf>
    <dxf>
      <font>
        <condense val="0"/>
        <extend val="0"/>
        <color indexed="34"/>
      </font>
    </dxf>
    <dxf>
      <font>
        <condense val="0"/>
        <extend val="0"/>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E8E8F8"/>
      <rgbColor rgb="00CCCCFF"/>
      <rgbColor rgb="00FFFFFF"/>
      <rgbColor rgb="00000080"/>
      <rgbColor rgb="00FF00FF"/>
      <rgbColor rgb="00652D89"/>
      <rgbColor rgb="00A040A0"/>
      <rgbColor rgb="00BF7FBF"/>
      <rgbColor rgb="00D9B2D9"/>
      <rgbColor rgb="00ECD9EC"/>
      <rgbColor rgb="00F5EBF5"/>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5EBF5"/>
      <color rgb="FFE6D3F1"/>
      <color rgb="FF652D89"/>
      <color rgb="FF652F89"/>
      <color rgb="FFFF0066"/>
      <color rgb="FFFFFFFF"/>
      <color rgb="FFC194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cipfa.org/privacy" TargetMode="External"/><Relationship Id="rId2" Type="http://schemas.openxmlformats.org/officeDocument/2006/relationships/hyperlink" Target="mailto:statistics@cipfa.org"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hyperlink" Target="#g_2ii.c"/><Relationship Id="rId13" Type="http://schemas.openxmlformats.org/officeDocument/2006/relationships/hyperlink" Target="#g_4_wb"/><Relationship Id="rId18" Type="http://schemas.openxmlformats.org/officeDocument/2006/relationships/hyperlink" Target="#g_5f_jw"/><Relationship Id="rId3" Type="http://schemas.openxmlformats.org/officeDocument/2006/relationships/hyperlink" Target="#g_2i.b"/><Relationship Id="rId21" Type="http://schemas.openxmlformats.org/officeDocument/2006/relationships/hyperlink" Target="#jump1"/><Relationship Id="rId7" Type="http://schemas.openxmlformats.org/officeDocument/2006/relationships/hyperlink" Target="#g_2ii.b"/><Relationship Id="rId12" Type="http://schemas.openxmlformats.org/officeDocument/2006/relationships/hyperlink" Target="#g_3_sanctions"/><Relationship Id="rId17" Type="http://schemas.openxmlformats.org/officeDocument/2006/relationships/hyperlink" Target="#g_5d_dev"/><Relationship Id="rId2" Type="http://schemas.openxmlformats.org/officeDocument/2006/relationships/hyperlink" Target="#g_2i.a"/><Relationship Id="rId16" Type="http://schemas.openxmlformats.org/officeDocument/2006/relationships/hyperlink" Target="#g_5c_plans"/><Relationship Id="rId20" Type="http://schemas.openxmlformats.org/officeDocument/2006/relationships/hyperlink" Target="#g_5_cyber"/><Relationship Id="rId1" Type="http://schemas.openxmlformats.org/officeDocument/2006/relationships/image" Target="../media/image2.png"/><Relationship Id="rId6" Type="http://schemas.openxmlformats.org/officeDocument/2006/relationships/hyperlink" Target="#g_2ii.a"/><Relationship Id="rId11" Type="http://schemas.openxmlformats.org/officeDocument/2006/relationships/hyperlink" Target="#g_2iii"/><Relationship Id="rId5" Type="http://schemas.openxmlformats.org/officeDocument/2006/relationships/hyperlink" Target="#g_2i.d"/><Relationship Id="rId15" Type="http://schemas.openxmlformats.org/officeDocument/2006/relationships/hyperlink" Target="#g_5b_POCA"/><Relationship Id="rId10" Type="http://schemas.openxmlformats.org/officeDocument/2006/relationships/hyperlink" Target="#g_2ii.e"/><Relationship Id="rId19" Type="http://schemas.openxmlformats.org/officeDocument/2006/relationships/hyperlink" Target="#g_6_ffcl"/><Relationship Id="rId4" Type="http://schemas.openxmlformats.org/officeDocument/2006/relationships/hyperlink" Target="#g_2i.c"/><Relationship Id="rId9" Type="http://schemas.openxmlformats.org/officeDocument/2006/relationships/hyperlink" Target="#g_2ii.d"/><Relationship Id="rId14" Type="http://schemas.openxmlformats.org/officeDocument/2006/relationships/hyperlink" Target="#g_5a_Structure"/></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257175</xdr:colOff>
      <xdr:row>3</xdr:row>
      <xdr:rowOff>123825</xdr:rowOff>
    </xdr:to>
    <xdr:pic>
      <xdr:nvPicPr>
        <xdr:cNvPr id="2" name="Picture 1" descr="Cipfa_public_cmy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33350"/>
          <a:ext cx="18288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52</xdr:row>
      <xdr:rowOff>57152</xdr:rowOff>
    </xdr:from>
    <xdr:to>
      <xdr:col>15</xdr:col>
      <xdr:colOff>19050</xdr:colOff>
      <xdr:row>56</xdr:row>
      <xdr:rowOff>57151</xdr:rowOff>
    </xdr:to>
    <xdr:sp macro="" textlink="">
      <xdr:nvSpPr>
        <xdr:cNvPr id="3" name="TextBox 2">
          <a:hlinkClick xmlns:r="http://schemas.openxmlformats.org/officeDocument/2006/relationships" r:id="rId2"/>
        </xdr:cNvPr>
        <xdr:cNvSpPr txBox="1"/>
      </xdr:nvSpPr>
      <xdr:spPr>
        <a:xfrm>
          <a:off x="85725" y="8886827"/>
          <a:ext cx="6057900" cy="561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900">
              <a:solidFill>
                <a:schemeClr val="dk1"/>
              </a:solidFill>
              <a:effectLst/>
              <a:latin typeface="Verdana" panose="020B0604030504040204" pitchFamily="34" charset="0"/>
              <a:ea typeface="Verdana" panose="020B0604030504040204" pitchFamily="34" charset="0"/>
              <a:cs typeface="Verdana" panose="020B0604030504040204" pitchFamily="34" charset="0"/>
            </a:rPr>
            <a:t>Providing CIPFA with your information indicates that you agree to us processing your personal information for relevant targeted communications to you promoting our services. You may change your communication preferences by requesting this at </a:t>
          </a:r>
          <a:r>
            <a:rPr lang="en-GB" sz="900" u="sng">
              <a:solidFill>
                <a:srgbClr val="002060"/>
              </a:solidFill>
              <a:effectLst/>
              <a:latin typeface="Verdana" panose="020B0604030504040204" pitchFamily="34" charset="0"/>
              <a:ea typeface="Verdana" panose="020B0604030504040204" pitchFamily="34" charset="0"/>
              <a:cs typeface="Verdana" panose="020B0604030504040204" pitchFamily="34" charset="0"/>
            </a:rPr>
            <a:t>statistics@cipfa.org</a:t>
          </a:r>
          <a:r>
            <a:rPr lang="en-GB" sz="900">
              <a:solidFill>
                <a:schemeClr val="dk1"/>
              </a:solidFill>
              <a:effectLst/>
              <a:latin typeface="Verdana" panose="020B0604030504040204" pitchFamily="34" charset="0"/>
              <a:ea typeface="Verdana" panose="020B0604030504040204" pitchFamily="34" charset="0"/>
              <a:cs typeface="Verdana" panose="020B0604030504040204" pitchFamily="34" charset="0"/>
            </a:rPr>
            <a:t> at any time. </a:t>
          </a:r>
        </a:p>
      </xdr:txBody>
    </xdr:sp>
    <xdr:clientData/>
  </xdr:twoCellAnchor>
  <xdr:twoCellAnchor>
    <xdr:from>
      <xdr:col>0</xdr:col>
      <xdr:colOff>76200</xdr:colOff>
      <xdr:row>55</xdr:row>
      <xdr:rowOff>123825</xdr:rowOff>
    </xdr:from>
    <xdr:to>
      <xdr:col>14</xdr:col>
      <xdr:colOff>200024</xdr:colOff>
      <xdr:row>57</xdr:row>
      <xdr:rowOff>85725</xdr:rowOff>
    </xdr:to>
    <xdr:sp macro="" textlink="">
      <xdr:nvSpPr>
        <xdr:cNvPr id="4" name="TextBox 3">
          <a:hlinkClick xmlns:r="http://schemas.openxmlformats.org/officeDocument/2006/relationships" r:id="rId3"/>
        </xdr:cNvPr>
        <xdr:cNvSpPr txBox="1"/>
      </xdr:nvSpPr>
      <xdr:spPr>
        <a:xfrm>
          <a:off x="76200" y="9372600"/>
          <a:ext cx="600074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solidFill>
                <a:schemeClr val="dk1"/>
              </a:solidFill>
              <a:effectLst/>
              <a:latin typeface="Verdana" panose="020B0604030504040204" pitchFamily="34" charset="0"/>
              <a:ea typeface="Verdana" panose="020B0604030504040204" pitchFamily="34" charset="0"/>
              <a:cs typeface="Verdana" panose="020B0604030504040204" pitchFamily="34" charset="0"/>
            </a:rPr>
            <a:t>To view our Privacy Policy, go to </a:t>
          </a:r>
          <a:r>
            <a:rPr lang="en-GB" sz="900" u="sng">
              <a:solidFill>
                <a:srgbClr val="002060"/>
              </a:solidFill>
              <a:effectLst/>
              <a:latin typeface="Verdana" panose="020B0604030504040204" pitchFamily="34" charset="0"/>
              <a:ea typeface="Verdana" panose="020B0604030504040204" pitchFamily="34" charset="0"/>
              <a:cs typeface="Verdana" panose="020B0604030504040204" pitchFamily="34" charset="0"/>
            </a:rPr>
            <a:t>www.cipfa.org/privacy.</a:t>
          </a:r>
          <a:endParaRPr lang="en-GB" sz="900">
            <a:solidFill>
              <a:srgbClr val="002060"/>
            </a:solidFill>
            <a:effectLst/>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9525</xdr:colOff>
      <xdr:row>0</xdr:row>
      <xdr:rowOff>85725</xdr:rowOff>
    </xdr:from>
    <xdr:ext cx="1962150" cy="419100"/>
    <xdr:pic>
      <xdr:nvPicPr>
        <xdr:cNvPr id="3" name="Picture 2" descr="Cipfa_public_cmy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5725"/>
          <a:ext cx="1962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152400</xdr:colOff>
      <xdr:row>0</xdr:row>
      <xdr:rowOff>76200</xdr:rowOff>
    </xdr:from>
    <xdr:ext cx="1962150" cy="419100"/>
    <xdr:pic>
      <xdr:nvPicPr>
        <xdr:cNvPr id="2" name="Picture 1" descr="Cipfa_public_cmy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76200"/>
          <a:ext cx="1962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21</xdr:col>
      <xdr:colOff>19050</xdr:colOff>
      <xdr:row>37</xdr:row>
      <xdr:rowOff>1</xdr:rowOff>
    </xdr:from>
    <xdr:to>
      <xdr:col>27</xdr:col>
      <xdr:colOff>133350</xdr:colOff>
      <xdr:row>38</xdr:row>
      <xdr:rowOff>9527</xdr:rowOff>
    </xdr:to>
    <xdr:sp macro="" textlink="">
      <xdr:nvSpPr>
        <xdr:cNvPr id="8" name="Rectangle 7">
          <a:hlinkClick xmlns:r="http://schemas.openxmlformats.org/officeDocument/2006/relationships" r:id="rId2" tooltip="Go to Guidance"/>
        </xdr:cNvPr>
        <xdr:cNvSpPr/>
      </xdr:nvSpPr>
      <xdr:spPr>
        <a:xfrm>
          <a:off x="5162550" y="6477001"/>
          <a:ext cx="1590675" cy="2000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21</xdr:col>
      <xdr:colOff>9525</xdr:colOff>
      <xdr:row>61</xdr:row>
      <xdr:rowOff>28575</xdr:rowOff>
    </xdr:from>
    <xdr:to>
      <xdr:col>28</xdr:col>
      <xdr:colOff>9525</xdr:colOff>
      <xdr:row>61</xdr:row>
      <xdr:rowOff>171450</xdr:rowOff>
    </xdr:to>
    <xdr:sp macro="" textlink="">
      <xdr:nvSpPr>
        <xdr:cNvPr id="20" name="Rectangle 19">
          <a:hlinkClick xmlns:r="http://schemas.openxmlformats.org/officeDocument/2006/relationships" r:id="rId3" tooltip="Go to Guidance"/>
        </xdr:cNvPr>
        <xdr:cNvSpPr/>
      </xdr:nvSpPr>
      <xdr:spPr>
        <a:xfrm>
          <a:off x="5276850" y="10772775"/>
          <a:ext cx="16192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21</xdr:col>
      <xdr:colOff>38100</xdr:colOff>
      <xdr:row>78</xdr:row>
      <xdr:rowOff>28575</xdr:rowOff>
    </xdr:from>
    <xdr:to>
      <xdr:col>27</xdr:col>
      <xdr:colOff>114300</xdr:colOff>
      <xdr:row>78</xdr:row>
      <xdr:rowOff>161925</xdr:rowOff>
    </xdr:to>
    <xdr:sp macro="" textlink="">
      <xdr:nvSpPr>
        <xdr:cNvPr id="26" name="Rectangle 25">
          <a:hlinkClick xmlns:r="http://schemas.openxmlformats.org/officeDocument/2006/relationships" r:id="rId4" tooltip="Go to Guidance"/>
        </xdr:cNvPr>
        <xdr:cNvSpPr/>
      </xdr:nvSpPr>
      <xdr:spPr>
        <a:xfrm>
          <a:off x="5181600" y="12954000"/>
          <a:ext cx="15525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21</xdr:col>
      <xdr:colOff>28575</xdr:colOff>
      <xdr:row>95</xdr:row>
      <xdr:rowOff>19051</xdr:rowOff>
    </xdr:from>
    <xdr:to>
      <xdr:col>27</xdr:col>
      <xdr:colOff>104775</xdr:colOff>
      <xdr:row>95</xdr:row>
      <xdr:rowOff>171451</xdr:rowOff>
    </xdr:to>
    <xdr:sp macro="" textlink="">
      <xdr:nvSpPr>
        <xdr:cNvPr id="27" name="Rectangle 26">
          <a:hlinkClick xmlns:r="http://schemas.openxmlformats.org/officeDocument/2006/relationships" r:id="rId5" tooltip="Go to Guidance"/>
        </xdr:cNvPr>
        <xdr:cNvSpPr/>
      </xdr:nvSpPr>
      <xdr:spPr>
        <a:xfrm>
          <a:off x="5172075" y="16211551"/>
          <a:ext cx="155257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21</xdr:col>
      <xdr:colOff>28575</xdr:colOff>
      <xdr:row>128</xdr:row>
      <xdr:rowOff>9525</xdr:rowOff>
    </xdr:from>
    <xdr:to>
      <xdr:col>28</xdr:col>
      <xdr:colOff>0</xdr:colOff>
      <xdr:row>128</xdr:row>
      <xdr:rowOff>171450</xdr:rowOff>
    </xdr:to>
    <xdr:sp macro="" textlink="">
      <xdr:nvSpPr>
        <xdr:cNvPr id="43" name="Rectangle 42">
          <a:hlinkClick xmlns:r="http://schemas.openxmlformats.org/officeDocument/2006/relationships" r:id="rId6" tooltip="Go to Guidance"/>
        </xdr:cNvPr>
        <xdr:cNvSpPr/>
      </xdr:nvSpPr>
      <xdr:spPr>
        <a:xfrm>
          <a:off x="5172075" y="20812125"/>
          <a:ext cx="15906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21</xdr:col>
      <xdr:colOff>19050</xdr:colOff>
      <xdr:row>147</xdr:row>
      <xdr:rowOff>1</xdr:rowOff>
    </xdr:from>
    <xdr:to>
      <xdr:col>27</xdr:col>
      <xdr:colOff>123825</xdr:colOff>
      <xdr:row>147</xdr:row>
      <xdr:rowOff>171450</xdr:rowOff>
    </xdr:to>
    <xdr:sp macro="" textlink="">
      <xdr:nvSpPr>
        <xdr:cNvPr id="49" name="Rectangle 48">
          <a:hlinkClick xmlns:r="http://schemas.openxmlformats.org/officeDocument/2006/relationships" r:id="rId7" tooltip="Go to Guidance"/>
        </xdr:cNvPr>
        <xdr:cNvSpPr/>
      </xdr:nvSpPr>
      <xdr:spPr>
        <a:xfrm>
          <a:off x="5162550" y="24393526"/>
          <a:ext cx="1581150" cy="1714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21</xdr:col>
      <xdr:colOff>38100</xdr:colOff>
      <xdr:row>165</xdr:row>
      <xdr:rowOff>28575</xdr:rowOff>
    </xdr:from>
    <xdr:to>
      <xdr:col>27</xdr:col>
      <xdr:colOff>133350</xdr:colOff>
      <xdr:row>165</xdr:row>
      <xdr:rowOff>152400</xdr:rowOff>
    </xdr:to>
    <xdr:sp macro="" textlink="">
      <xdr:nvSpPr>
        <xdr:cNvPr id="60" name="Rectangle 59">
          <a:hlinkClick xmlns:r="http://schemas.openxmlformats.org/officeDocument/2006/relationships" r:id="rId8" tooltip="Go to Guidance"/>
        </xdr:cNvPr>
        <xdr:cNvSpPr/>
      </xdr:nvSpPr>
      <xdr:spPr>
        <a:xfrm>
          <a:off x="5181600" y="27851100"/>
          <a:ext cx="157162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21</xdr:col>
      <xdr:colOff>28575</xdr:colOff>
      <xdr:row>182</xdr:row>
      <xdr:rowOff>19050</xdr:rowOff>
    </xdr:from>
    <xdr:to>
      <xdr:col>27</xdr:col>
      <xdr:colOff>123825</xdr:colOff>
      <xdr:row>182</xdr:row>
      <xdr:rowOff>171450</xdr:rowOff>
    </xdr:to>
    <xdr:sp macro="" textlink="">
      <xdr:nvSpPr>
        <xdr:cNvPr id="66" name="Rectangle 65">
          <a:hlinkClick xmlns:r="http://schemas.openxmlformats.org/officeDocument/2006/relationships" r:id="rId9" tooltip="Go to Guidance"/>
        </xdr:cNvPr>
        <xdr:cNvSpPr/>
      </xdr:nvSpPr>
      <xdr:spPr>
        <a:xfrm>
          <a:off x="5172075" y="31108650"/>
          <a:ext cx="15716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21</xdr:col>
      <xdr:colOff>19050</xdr:colOff>
      <xdr:row>206</xdr:row>
      <xdr:rowOff>9524</xdr:rowOff>
    </xdr:from>
    <xdr:to>
      <xdr:col>27</xdr:col>
      <xdr:colOff>133350</xdr:colOff>
      <xdr:row>206</xdr:row>
      <xdr:rowOff>152399</xdr:rowOff>
    </xdr:to>
    <xdr:sp macro="" textlink="">
      <xdr:nvSpPr>
        <xdr:cNvPr id="72" name="Rectangle 71">
          <a:hlinkClick xmlns:r="http://schemas.openxmlformats.org/officeDocument/2006/relationships" r:id="rId10" tooltip="Go to Guidance"/>
        </xdr:cNvPr>
        <xdr:cNvSpPr/>
      </xdr:nvSpPr>
      <xdr:spPr>
        <a:xfrm>
          <a:off x="5162550" y="34204274"/>
          <a:ext cx="159067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21</xdr:col>
      <xdr:colOff>38101</xdr:colOff>
      <xdr:row>236</xdr:row>
      <xdr:rowOff>0</xdr:rowOff>
    </xdr:from>
    <xdr:to>
      <xdr:col>27</xdr:col>
      <xdr:colOff>123826</xdr:colOff>
      <xdr:row>236</xdr:row>
      <xdr:rowOff>161925</xdr:rowOff>
    </xdr:to>
    <xdr:sp macro="" textlink="">
      <xdr:nvSpPr>
        <xdr:cNvPr id="78" name="Rectangle 77">
          <a:hlinkClick xmlns:r="http://schemas.openxmlformats.org/officeDocument/2006/relationships" r:id="rId11" tooltip="Go to Guidance"/>
        </xdr:cNvPr>
        <xdr:cNvSpPr/>
      </xdr:nvSpPr>
      <xdr:spPr>
        <a:xfrm>
          <a:off x="5181601" y="38109525"/>
          <a:ext cx="15621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21</xdr:col>
      <xdr:colOff>28574</xdr:colOff>
      <xdr:row>281</xdr:row>
      <xdr:rowOff>38100</xdr:rowOff>
    </xdr:from>
    <xdr:to>
      <xdr:col>27</xdr:col>
      <xdr:colOff>142874</xdr:colOff>
      <xdr:row>281</xdr:row>
      <xdr:rowOff>180976</xdr:rowOff>
    </xdr:to>
    <xdr:sp macro="" textlink="">
      <xdr:nvSpPr>
        <xdr:cNvPr id="84" name="Rectangle 83">
          <a:hlinkClick xmlns:r="http://schemas.openxmlformats.org/officeDocument/2006/relationships" r:id="rId12" tooltip="Go to Guidance"/>
        </xdr:cNvPr>
        <xdr:cNvSpPr/>
      </xdr:nvSpPr>
      <xdr:spPr>
        <a:xfrm>
          <a:off x="5172074" y="44348400"/>
          <a:ext cx="1590675" cy="1428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21</xdr:col>
      <xdr:colOff>0</xdr:colOff>
      <xdr:row>337</xdr:row>
      <xdr:rowOff>1</xdr:rowOff>
    </xdr:from>
    <xdr:to>
      <xdr:col>27</xdr:col>
      <xdr:colOff>114300</xdr:colOff>
      <xdr:row>337</xdr:row>
      <xdr:rowOff>171451</xdr:rowOff>
    </xdr:to>
    <xdr:sp macro="" textlink="">
      <xdr:nvSpPr>
        <xdr:cNvPr id="90" name="Rectangle 89">
          <a:hlinkClick xmlns:r="http://schemas.openxmlformats.org/officeDocument/2006/relationships" r:id="rId13" tooltip="Go to Guidance"/>
        </xdr:cNvPr>
        <xdr:cNvSpPr/>
      </xdr:nvSpPr>
      <xdr:spPr>
        <a:xfrm>
          <a:off x="5143500" y="54654451"/>
          <a:ext cx="1590675"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21</xdr:col>
      <xdr:colOff>28575</xdr:colOff>
      <xdr:row>377</xdr:row>
      <xdr:rowOff>0</xdr:rowOff>
    </xdr:from>
    <xdr:to>
      <xdr:col>27</xdr:col>
      <xdr:colOff>133350</xdr:colOff>
      <xdr:row>377</xdr:row>
      <xdr:rowOff>171450</xdr:rowOff>
    </xdr:to>
    <xdr:sp macro="" textlink="">
      <xdr:nvSpPr>
        <xdr:cNvPr id="106" name="Rectangle 105">
          <a:hlinkClick xmlns:r="http://schemas.openxmlformats.org/officeDocument/2006/relationships" r:id="rId14" tooltip="Go to Guidance"/>
        </xdr:cNvPr>
        <xdr:cNvSpPr/>
      </xdr:nvSpPr>
      <xdr:spPr>
        <a:xfrm>
          <a:off x="5172075" y="58835925"/>
          <a:ext cx="158115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21</xdr:col>
      <xdr:colOff>28575</xdr:colOff>
      <xdr:row>392</xdr:row>
      <xdr:rowOff>19050</xdr:rowOff>
    </xdr:from>
    <xdr:to>
      <xdr:col>27</xdr:col>
      <xdr:colOff>123825</xdr:colOff>
      <xdr:row>392</xdr:row>
      <xdr:rowOff>161925</xdr:rowOff>
    </xdr:to>
    <xdr:sp macro="" textlink="">
      <xdr:nvSpPr>
        <xdr:cNvPr id="112" name="Rectangle 111">
          <a:hlinkClick xmlns:r="http://schemas.openxmlformats.org/officeDocument/2006/relationships" r:id="rId15" tooltip="Go to Guidance"/>
        </xdr:cNvPr>
        <xdr:cNvSpPr/>
      </xdr:nvSpPr>
      <xdr:spPr>
        <a:xfrm>
          <a:off x="5172075" y="61207650"/>
          <a:ext cx="157162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21</xdr:col>
      <xdr:colOff>28575</xdr:colOff>
      <xdr:row>402</xdr:row>
      <xdr:rowOff>9525</xdr:rowOff>
    </xdr:from>
    <xdr:to>
      <xdr:col>27</xdr:col>
      <xdr:colOff>123825</xdr:colOff>
      <xdr:row>402</xdr:row>
      <xdr:rowOff>171450</xdr:rowOff>
    </xdr:to>
    <xdr:sp macro="" textlink="">
      <xdr:nvSpPr>
        <xdr:cNvPr id="118" name="Rectangle 117">
          <a:hlinkClick xmlns:r="http://schemas.openxmlformats.org/officeDocument/2006/relationships" r:id="rId16" tooltip="Go to Guidance"/>
        </xdr:cNvPr>
        <xdr:cNvSpPr/>
      </xdr:nvSpPr>
      <xdr:spPr>
        <a:xfrm>
          <a:off x="5172075" y="63026925"/>
          <a:ext cx="157162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21</xdr:col>
      <xdr:colOff>47625</xdr:colOff>
      <xdr:row>426</xdr:row>
      <xdr:rowOff>19050</xdr:rowOff>
    </xdr:from>
    <xdr:to>
      <xdr:col>27</xdr:col>
      <xdr:colOff>123825</xdr:colOff>
      <xdr:row>426</xdr:row>
      <xdr:rowOff>161925</xdr:rowOff>
    </xdr:to>
    <xdr:sp macro="" textlink="">
      <xdr:nvSpPr>
        <xdr:cNvPr id="124" name="Rectangle 123">
          <a:hlinkClick xmlns:r="http://schemas.openxmlformats.org/officeDocument/2006/relationships" r:id="rId17" tooltip="Go to Guidance"/>
        </xdr:cNvPr>
        <xdr:cNvSpPr/>
      </xdr:nvSpPr>
      <xdr:spPr>
        <a:xfrm>
          <a:off x="5191125" y="67808475"/>
          <a:ext cx="155257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21</xdr:col>
      <xdr:colOff>9525</xdr:colOff>
      <xdr:row>439</xdr:row>
      <xdr:rowOff>9525</xdr:rowOff>
    </xdr:from>
    <xdr:to>
      <xdr:col>27</xdr:col>
      <xdr:colOff>123825</xdr:colOff>
      <xdr:row>439</xdr:row>
      <xdr:rowOff>171450</xdr:rowOff>
    </xdr:to>
    <xdr:sp macro="" textlink="">
      <xdr:nvSpPr>
        <xdr:cNvPr id="130" name="Rectangle 129">
          <a:hlinkClick xmlns:r="http://schemas.openxmlformats.org/officeDocument/2006/relationships" r:id="rId18" tooltip="Go to Guidance"/>
        </xdr:cNvPr>
        <xdr:cNvSpPr/>
      </xdr:nvSpPr>
      <xdr:spPr>
        <a:xfrm>
          <a:off x="5153025" y="70275450"/>
          <a:ext cx="15906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21</xdr:col>
      <xdr:colOff>38100</xdr:colOff>
      <xdr:row>488</xdr:row>
      <xdr:rowOff>1</xdr:rowOff>
    </xdr:from>
    <xdr:to>
      <xdr:col>27</xdr:col>
      <xdr:colOff>133350</xdr:colOff>
      <xdr:row>488</xdr:row>
      <xdr:rowOff>171451</xdr:rowOff>
    </xdr:to>
    <xdr:sp macro="" textlink="">
      <xdr:nvSpPr>
        <xdr:cNvPr id="131" name="Rectangle 130">
          <a:hlinkClick xmlns:r="http://schemas.openxmlformats.org/officeDocument/2006/relationships" r:id="rId19" tooltip="Go to Guidance"/>
        </xdr:cNvPr>
        <xdr:cNvSpPr/>
      </xdr:nvSpPr>
      <xdr:spPr>
        <a:xfrm>
          <a:off x="5181600" y="79600426"/>
          <a:ext cx="1571625"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21</xdr:col>
      <xdr:colOff>0</xdr:colOff>
      <xdr:row>357</xdr:row>
      <xdr:rowOff>1</xdr:rowOff>
    </xdr:from>
    <xdr:to>
      <xdr:col>27</xdr:col>
      <xdr:colOff>114300</xdr:colOff>
      <xdr:row>357</xdr:row>
      <xdr:rowOff>171451</xdr:rowOff>
    </xdr:to>
    <xdr:sp macro="" textlink="">
      <xdr:nvSpPr>
        <xdr:cNvPr id="21" name="Rectangle 20">
          <a:hlinkClick xmlns:r="http://schemas.openxmlformats.org/officeDocument/2006/relationships" r:id="rId20" tooltip="Go to Guidance"/>
        </xdr:cNvPr>
        <xdr:cNvSpPr/>
      </xdr:nvSpPr>
      <xdr:spPr>
        <a:xfrm>
          <a:off x="5143500" y="55759351"/>
          <a:ext cx="1590675"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21</xdr:col>
      <xdr:colOff>47625</xdr:colOff>
      <xdr:row>9</xdr:row>
      <xdr:rowOff>0</xdr:rowOff>
    </xdr:from>
    <xdr:to>
      <xdr:col>27</xdr:col>
      <xdr:colOff>133350</xdr:colOff>
      <xdr:row>10</xdr:row>
      <xdr:rowOff>19049</xdr:rowOff>
    </xdr:to>
    <xdr:sp macro="" textlink="">
      <xdr:nvSpPr>
        <xdr:cNvPr id="22" name="Rectangle 21">
          <a:hlinkClick xmlns:r="http://schemas.openxmlformats.org/officeDocument/2006/relationships" r:id="rId21" tooltip="Go to Guidance"/>
        </xdr:cNvPr>
        <xdr:cNvSpPr/>
      </xdr:nvSpPr>
      <xdr:spPr>
        <a:xfrm>
          <a:off x="5314950" y="2514600"/>
          <a:ext cx="1562100" cy="1904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20</xdr:row>
      <xdr:rowOff>0</xdr:rowOff>
    </xdr:from>
    <xdr:to>
      <xdr:col>28</xdr:col>
      <xdr:colOff>0</xdr:colOff>
      <xdr:row>33</xdr:row>
      <xdr:rowOff>0</xdr:rowOff>
    </xdr:to>
    <xdr:sp macro="" textlink="">
      <xdr:nvSpPr>
        <xdr:cNvPr id="2" name="Rectangle 2"/>
        <xdr:cNvSpPr>
          <a:spLocks noChangeArrowheads="1"/>
        </xdr:cNvSpPr>
      </xdr:nvSpPr>
      <xdr:spPr bwMode="auto">
        <a:xfrm>
          <a:off x="114300" y="3714750"/>
          <a:ext cx="6943725" cy="2381250"/>
        </a:xfrm>
        <a:prstGeom prst="rect">
          <a:avLst/>
        </a:prstGeom>
        <a:noFill/>
        <a:ln w="9525">
          <a:solidFill>
            <a:srgbClr val="652D89"/>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20</xdr:row>
      <xdr:rowOff>0</xdr:rowOff>
    </xdr:from>
    <xdr:to>
      <xdr:col>28</xdr:col>
      <xdr:colOff>0</xdr:colOff>
      <xdr:row>33</xdr:row>
      <xdr:rowOff>0</xdr:rowOff>
    </xdr:to>
    <xdr:sp macro="" textlink="">
      <xdr:nvSpPr>
        <xdr:cNvPr id="3" name="Rectangle 4"/>
        <xdr:cNvSpPr>
          <a:spLocks noChangeArrowheads="1"/>
        </xdr:cNvSpPr>
      </xdr:nvSpPr>
      <xdr:spPr bwMode="auto">
        <a:xfrm>
          <a:off x="114300" y="3714750"/>
          <a:ext cx="6943725" cy="2381250"/>
        </a:xfrm>
        <a:prstGeom prst="rect">
          <a:avLst/>
        </a:prstGeom>
        <a:noFill/>
        <a:ln w="9525">
          <a:solidFill>
            <a:srgbClr val="652D89"/>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200025</xdr:colOff>
      <xdr:row>32</xdr:row>
      <xdr:rowOff>76200</xdr:rowOff>
    </xdr:from>
    <xdr:to>
      <xdr:col>48</xdr:col>
      <xdr:colOff>104775</xdr:colOff>
      <xdr:row>80</xdr:row>
      <xdr:rowOff>0</xdr:rowOff>
    </xdr:to>
    <xdr:sp macro="" textlink="">
      <xdr:nvSpPr>
        <xdr:cNvPr id="4" name="Rectangle 5"/>
        <xdr:cNvSpPr>
          <a:spLocks noChangeArrowheads="1"/>
        </xdr:cNvSpPr>
      </xdr:nvSpPr>
      <xdr:spPr bwMode="auto">
        <a:xfrm>
          <a:off x="7191375" y="6010275"/>
          <a:ext cx="0" cy="1057275"/>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0</xdr:row>
      <xdr:rowOff>85725</xdr:rowOff>
    </xdr:from>
    <xdr:to>
      <xdr:col>8</xdr:col>
      <xdr:colOff>78208</xdr:colOff>
      <xdr:row>2</xdr:row>
      <xdr:rowOff>152400</xdr:rowOff>
    </xdr:to>
    <xdr:pic>
      <xdr:nvPicPr>
        <xdr:cNvPr id="5" name="Picture 1" descr="Cipfa_public_cmy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85725"/>
          <a:ext cx="1868908"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MDirect@cipfa.org" TargetMode="External"/><Relationship Id="rId1" Type="http://schemas.openxmlformats.org/officeDocument/2006/relationships/hyperlink" Target="mailto:BMDirect@cipfa.org.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pcaw.org.uk/content/4-law-policy/4-document-library/british-standards-institutes-whistleblowing-arrangements-2008.pdf" TargetMode="External"/><Relationship Id="rId2" Type="http://schemas.openxmlformats.org/officeDocument/2006/relationships/hyperlink" Target="http://www.cipfa.org/services/counter-fraud-centre/fighting-fraud-and-corruption-locally" TargetMode="External"/><Relationship Id="rId1" Type="http://schemas.openxmlformats.org/officeDocument/2006/relationships/hyperlink" Target="http://www.cipfa.org/fightingfraudlocally"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BMDirect@cipfa.org"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hyperlink" Target="https://statswales.gov.wales/Catalogue/Housing/Dwelling-Stock-Estimates/dwellingstockestimates-by-localauthority-tenure"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ZJ216"/>
  <sheetViews>
    <sheetView showGridLines="0" showRowColHeaders="0" tabSelected="1" zoomScaleNormal="100" zoomScaleSheetLayoutView="100" workbookViewId="0">
      <selection activeCell="F17" sqref="F17:N17"/>
    </sheetView>
  </sheetViews>
  <sheetFormatPr defaultColWidth="0" defaultRowHeight="10.5" customHeight="1" zeroHeight="1" x14ac:dyDescent="0.15"/>
  <cols>
    <col min="1" max="1" width="1.28515625" style="1" customWidth="1"/>
    <col min="2" max="2" width="2.85546875" style="1" customWidth="1"/>
    <col min="3" max="3" width="6.42578125" style="1" customWidth="1"/>
    <col min="4" max="9" width="7.140625" style="1" customWidth="1"/>
    <col min="10" max="10" width="8.140625" style="1" customWidth="1"/>
    <col min="11" max="11" width="7.28515625" style="1" customWidth="1"/>
    <col min="12" max="13" width="7.140625" style="1" customWidth="1"/>
    <col min="14" max="14" width="5" style="1" customWidth="1"/>
    <col min="15" max="15" width="3.7109375" style="1" customWidth="1"/>
    <col min="16" max="16" width="0.7109375" style="1" customWidth="1"/>
    <col min="17" max="17" width="7.140625" style="1" customWidth="1"/>
    <col min="18" max="29" width="7.140625" style="1" hidden="1" customWidth="1"/>
    <col min="30" max="30" width="0.5703125" style="1" hidden="1" customWidth="1"/>
    <col min="31" max="35" width="7.140625" style="1" hidden="1" customWidth="1"/>
    <col min="36" max="686" width="0" style="1" hidden="1" customWidth="1"/>
    <col min="687" max="16384" width="10.28515625" style="1" hidden="1"/>
  </cols>
  <sheetData>
    <row r="1" spans="1:29" x14ac:dyDescent="0.15"/>
    <row r="2" spans="1:29" x14ac:dyDescent="0.15"/>
    <row r="3" spans="1:29" x14ac:dyDescent="0.15"/>
    <row r="4" spans="1:29" x14ac:dyDescent="0.15"/>
    <row r="5" spans="1:29" ht="10.5" customHeight="1" x14ac:dyDescent="0.15">
      <c r="A5" s="547" t="str">
        <f>"CIPFA Fraud and Corruption Tracker "&amp;Year</f>
        <v>CIPFA Fraud and Corruption Tracker 2019</v>
      </c>
      <c r="B5" s="547"/>
      <c r="C5" s="547"/>
      <c r="D5" s="547"/>
      <c r="E5" s="547"/>
      <c r="F5" s="547"/>
      <c r="G5" s="547"/>
      <c r="H5" s="547"/>
      <c r="I5" s="547"/>
      <c r="J5" s="547"/>
      <c r="K5" s="547"/>
      <c r="L5" s="547"/>
      <c r="M5" s="547"/>
      <c r="N5" s="547"/>
      <c r="O5" s="547"/>
      <c r="P5" s="547"/>
      <c r="Q5" s="515"/>
      <c r="R5" s="515"/>
      <c r="S5" s="515"/>
      <c r="T5" s="515"/>
      <c r="U5" s="515"/>
      <c r="V5" s="515"/>
      <c r="W5" s="515"/>
      <c r="X5" s="515"/>
      <c r="Y5" s="515"/>
      <c r="Z5" s="515"/>
      <c r="AA5" s="515"/>
      <c r="AB5" s="515"/>
      <c r="AC5" s="515"/>
    </row>
    <row r="6" spans="1:29" ht="11.25" customHeight="1" x14ac:dyDescent="0.15">
      <c r="A6" s="547"/>
      <c r="B6" s="547"/>
      <c r="C6" s="547"/>
      <c r="D6" s="547"/>
      <c r="E6" s="547"/>
      <c r="F6" s="547"/>
      <c r="G6" s="547"/>
      <c r="H6" s="547"/>
      <c r="I6" s="547"/>
      <c r="J6" s="547"/>
      <c r="K6" s="547"/>
      <c r="L6" s="547"/>
      <c r="M6" s="547"/>
      <c r="N6" s="547"/>
      <c r="O6" s="547"/>
      <c r="P6" s="547"/>
      <c r="Q6" s="515"/>
      <c r="R6" s="515"/>
      <c r="S6" s="515"/>
      <c r="T6" s="515"/>
      <c r="U6" s="515"/>
      <c r="V6" s="515"/>
      <c r="W6" s="515"/>
      <c r="X6" s="515"/>
      <c r="Y6" s="515"/>
      <c r="Z6" s="515"/>
      <c r="AA6" s="515"/>
      <c r="AB6" s="515"/>
      <c r="AC6" s="515"/>
    </row>
    <row r="7" spans="1:29" ht="11.25" customHeight="1" x14ac:dyDescent="0.15">
      <c r="A7" s="547"/>
      <c r="B7" s="547"/>
      <c r="C7" s="547"/>
      <c r="D7" s="547"/>
      <c r="E7" s="547"/>
      <c r="F7" s="547"/>
      <c r="G7" s="547"/>
      <c r="H7" s="547"/>
      <c r="I7" s="547"/>
      <c r="J7" s="547"/>
      <c r="K7" s="547"/>
      <c r="L7" s="547"/>
      <c r="M7" s="547"/>
      <c r="N7" s="547"/>
      <c r="O7" s="547"/>
      <c r="P7" s="547"/>
      <c r="Q7" s="515"/>
      <c r="R7" s="515"/>
      <c r="S7" s="515"/>
      <c r="T7" s="515"/>
      <c r="U7" s="515"/>
      <c r="V7" s="515"/>
      <c r="W7" s="515"/>
      <c r="X7" s="515"/>
      <c r="Y7" s="515"/>
      <c r="Z7" s="515"/>
      <c r="AA7" s="515"/>
      <c r="AB7" s="515"/>
      <c r="AC7" s="515"/>
    </row>
    <row r="8" spans="1:29" x14ac:dyDescent="0.15"/>
    <row r="9" spans="1:29" ht="15.75" customHeight="1" x14ac:dyDescent="0.15">
      <c r="B9" s="563" t="s">
        <v>1411</v>
      </c>
      <c r="C9" s="563"/>
      <c r="D9" s="563"/>
      <c r="E9" s="563"/>
      <c r="F9" s="563"/>
      <c r="G9" s="563"/>
      <c r="H9" s="563"/>
      <c r="I9" s="563"/>
      <c r="J9" s="563"/>
      <c r="K9" s="564" t="s">
        <v>834</v>
      </c>
      <c r="L9" s="565"/>
      <c r="M9" s="565"/>
      <c r="N9" s="261"/>
      <c r="O9" s="261"/>
    </row>
    <row r="10" spans="1:29" ht="12.75" customHeight="1" x14ac:dyDescent="0.15">
      <c r="B10" s="566" t="s">
        <v>1363</v>
      </c>
      <c r="C10" s="566"/>
      <c r="D10" s="566"/>
      <c r="E10" s="566"/>
      <c r="F10" s="566"/>
      <c r="G10" s="566"/>
      <c r="H10" s="566"/>
      <c r="I10" s="566"/>
      <c r="J10" s="566"/>
      <c r="K10" s="566"/>
      <c r="L10" s="566"/>
      <c r="M10" s="566"/>
      <c r="N10" s="566"/>
      <c r="O10" s="566"/>
    </row>
    <row r="11" spans="1:29" ht="12.75" customHeight="1" x14ac:dyDescent="0.15">
      <c r="B11" s="566"/>
      <c r="C11" s="566"/>
      <c r="D11" s="566"/>
      <c r="E11" s="566"/>
      <c r="F11" s="566"/>
      <c r="G11" s="566"/>
      <c r="H11" s="566"/>
      <c r="I11" s="566"/>
      <c r="J11" s="566"/>
      <c r="K11" s="566"/>
      <c r="L11" s="566"/>
      <c r="M11" s="566"/>
      <c r="N11" s="566"/>
      <c r="O11" s="566"/>
    </row>
    <row r="12" spans="1:29" ht="10.5" customHeight="1" x14ac:dyDescent="0.15">
      <c r="B12" s="541" t="s">
        <v>67</v>
      </c>
      <c r="C12" s="542"/>
      <c r="D12" s="542"/>
      <c r="E12" s="542"/>
      <c r="F12" s="542"/>
      <c r="G12" s="542"/>
      <c r="H12" s="542"/>
      <c r="I12" s="542"/>
      <c r="J12" s="542"/>
      <c r="K12" s="542"/>
      <c r="L12" s="542"/>
      <c r="M12" s="542"/>
      <c r="N12" s="542"/>
      <c r="O12" s="543"/>
    </row>
    <row r="13" spans="1:29" ht="10.5" customHeight="1" x14ac:dyDescent="0.15">
      <c r="B13" s="544"/>
      <c r="C13" s="545"/>
      <c r="D13" s="545"/>
      <c r="E13" s="545"/>
      <c r="F13" s="545"/>
      <c r="G13" s="545"/>
      <c r="H13" s="545"/>
      <c r="I13" s="545"/>
      <c r="J13" s="545"/>
      <c r="K13" s="545"/>
      <c r="L13" s="545"/>
      <c r="M13" s="545"/>
      <c r="N13" s="545"/>
      <c r="O13" s="546"/>
    </row>
    <row r="14" spans="1:29" ht="6" customHeight="1" x14ac:dyDescent="0.15">
      <c r="B14" s="2"/>
      <c r="C14" s="3"/>
      <c r="D14" s="3"/>
      <c r="E14" s="3"/>
      <c r="F14" s="3"/>
      <c r="G14" s="3"/>
      <c r="H14" s="3"/>
      <c r="I14" s="3"/>
      <c r="J14" s="3"/>
      <c r="K14" s="3"/>
      <c r="L14" s="3"/>
      <c r="M14" s="3"/>
      <c r="N14" s="3"/>
      <c r="O14" s="4"/>
    </row>
    <row r="15" spans="1:29" ht="24.75" customHeight="1" x14ac:dyDescent="0.15">
      <c r="B15" s="507"/>
      <c r="C15" s="540" t="s">
        <v>1364</v>
      </c>
      <c r="D15" s="540"/>
      <c r="E15" s="540"/>
      <c r="F15" s="540"/>
      <c r="G15" s="540"/>
      <c r="H15" s="540"/>
      <c r="I15" s="540"/>
      <c r="J15" s="540"/>
      <c r="K15" s="540"/>
      <c r="L15" s="540"/>
      <c r="M15" s="540"/>
      <c r="N15" s="540"/>
      <c r="O15" s="4"/>
    </row>
    <row r="16" spans="1:29" x14ac:dyDescent="0.15">
      <c r="B16" s="2"/>
      <c r="C16" s="3"/>
      <c r="D16" s="3"/>
      <c r="E16" s="3"/>
      <c r="F16" s="3"/>
      <c r="G16" s="3"/>
      <c r="H16" s="3"/>
      <c r="I16" s="3"/>
      <c r="J16" s="3"/>
      <c r="K16" s="3"/>
      <c r="L16" s="3"/>
      <c r="M16" s="3"/>
      <c r="N16" s="3"/>
      <c r="O16" s="4"/>
    </row>
    <row r="17" spans="2:15" ht="15" customHeight="1" x14ac:dyDescent="0.15">
      <c r="B17" s="2"/>
      <c r="C17" s="3"/>
      <c r="D17" s="409"/>
      <c r="E17" s="5" t="s">
        <v>865</v>
      </c>
      <c r="F17" s="548" t="s">
        <v>864</v>
      </c>
      <c r="G17" s="549"/>
      <c r="H17" s="549"/>
      <c r="I17" s="549"/>
      <c r="J17" s="549"/>
      <c r="K17" s="549"/>
      <c r="L17" s="549"/>
      <c r="M17" s="549"/>
      <c r="N17" s="550"/>
      <c r="O17" s="4"/>
    </row>
    <row r="18" spans="2:15" ht="15" customHeight="1" x14ac:dyDescent="0.15">
      <c r="B18" s="2"/>
      <c r="C18" s="3"/>
      <c r="D18" s="3"/>
      <c r="E18" s="5" t="s">
        <v>59</v>
      </c>
      <c r="F18" s="548" t="s">
        <v>866</v>
      </c>
      <c r="G18" s="549"/>
      <c r="H18" s="549"/>
      <c r="I18" s="549"/>
      <c r="J18" s="549"/>
      <c r="K18" s="549"/>
      <c r="L18" s="549"/>
      <c r="M18" s="549"/>
      <c r="N18" s="550"/>
      <c r="O18" s="4"/>
    </row>
    <row r="19" spans="2:15" ht="15" customHeight="1" x14ac:dyDescent="0.15">
      <c r="B19" s="2"/>
      <c r="C19" s="3"/>
      <c r="D19" s="3"/>
      <c r="E19" s="5" t="s">
        <v>68</v>
      </c>
      <c r="F19" s="548" t="s">
        <v>66</v>
      </c>
      <c r="G19" s="549"/>
      <c r="H19" s="549"/>
      <c r="I19" s="549"/>
      <c r="J19" s="549"/>
      <c r="K19" s="549"/>
      <c r="L19" s="549"/>
      <c r="M19" s="549"/>
      <c r="N19" s="550"/>
      <c r="O19" s="4"/>
    </row>
    <row r="20" spans="2:15" ht="15" customHeight="1" x14ac:dyDescent="0.15">
      <c r="B20" s="2"/>
      <c r="C20" s="3"/>
      <c r="D20" s="3"/>
      <c r="E20" s="5" t="s">
        <v>69</v>
      </c>
      <c r="F20" s="548" t="s">
        <v>66</v>
      </c>
      <c r="G20" s="549"/>
      <c r="H20" s="549"/>
      <c r="I20" s="549"/>
      <c r="J20" s="549"/>
      <c r="K20" s="549"/>
      <c r="L20" s="549"/>
      <c r="M20" s="549"/>
      <c r="N20" s="550"/>
      <c r="O20" s="4"/>
    </row>
    <row r="21" spans="2:15" ht="15" customHeight="1" x14ac:dyDescent="0.15">
      <c r="B21" s="2"/>
      <c r="C21" s="3"/>
      <c r="D21" s="3"/>
      <c r="E21" s="5" t="s">
        <v>70</v>
      </c>
      <c r="F21" s="551" t="s">
        <v>66</v>
      </c>
      <c r="G21" s="552"/>
      <c r="H21" s="552"/>
      <c r="I21" s="552"/>
      <c r="J21" s="552"/>
      <c r="K21" s="552"/>
      <c r="L21" s="552"/>
      <c r="M21" s="552"/>
      <c r="N21" s="553"/>
      <c r="O21" s="4"/>
    </row>
    <row r="22" spans="2:15" ht="15" customHeight="1" x14ac:dyDescent="0.15">
      <c r="B22" s="2"/>
      <c r="C22" s="3"/>
      <c r="D22" s="3"/>
      <c r="E22" s="5" t="s">
        <v>71</v>
      </c>
      <c r="F22" s="548" t="s">
        <v>66</v>
      </c>
      <c r="G22" s="549"/>
      <c r="H22" s="549"/>
      <c r="I22" s="549"/>
      <c r="J22" s="549"/>
      <c r="K22" s="549"/>
      <c r="L22" s="549"/>
      <c r="M22" s="549"/>
      <c r="N22" s="550"/>
      <c r="O22" s="4"/>
    </row>
    <row r="23" spans="2:15" ht="9.75" customHeight="1" x14ac:dyDescent="0.15">
      <c r="B23" s="2"/>
      <c r="C23" s="3"/>
      <c r="D23" s="3"/>
      <c r="E23" s="3"/>
      <c r="F23" s="554"/>
      <c r="G23" s="554"/>
      <c r="H23" s="554"/>
      <c r="I23" s="554"/>
      <c r="J23" s="554"/>
      <c r="K23" s="554"/>
      <c r="L23" s="554"/>
      <c r="M23" s="554"/>
      <c r="N23" s="554"/>
      <c r="O23" s="4"/>
    </row>
    <row r="24" spans="2:15" ht="9.75" customHeight="1" x14ac:dyDescent="0.15">
      <c r="B24" s="2"/>
      <c r="C24" s="555" t="s">
        <v>1349</v>
      </c>
      <c r="D24" s="556"/>
      <c r="E24" s="556"/>
      <c r="F24" s="556"/>
      <c r="G24" s="556"/>
      <c r="H24" s="556"/>
      <c r="I24" s="556"/>
      <c r="J24" s="556"/>
      <c r="K24" s="556"/>
      <c r="L24" s="556"/>
      <c r="M24" s="556"/>
      <c r="N24" s="556"/>
      <c r="O24" s="4"/>
    </row>
    <row r="25" spans="2:15" ht="9.75" customHeight="1" x14ac:dyDescent="0.15">
      <c r="B25" s="2"/>
      <c r="C25" s="556"/>
      <c r="D25" s="556"/>
      <c r="E25" s="556"/>
      <c r="F25" s="556"/>
      <c r="G25" s="556"/>
      <c r="H25" s="556"/>
      <c r="I25" s="556"/>
      <c r="J25" s="556"/>
      <c r="K25" s="556"/>
      <c r="L25" s="556"/>
      <c r="M25" s="556"/>
      <c r="N25" s="556"/>
      <c r="O25" s="4"/>
    </row>
    <row r="26" spans="2:15" ht="31.5" customHeight="1" x14ac:dyDescent="0.15">
      <c r="B26" s="2"/>
      <c r="C26" s="556"/>
      <c r="D26" s="556"/>
      <c r="E26" s="556"/>
      <c r="F26" s="556"/>
      <c r="G26" s="556"/>
      <c r="H26" s="556"/>
      <c r="I26" s="556"/>
      <c r="J26" s="556"/>
      <c r="K26" s="556"/>
      <c r="L26" s="556"/>
      <c r="M26" s="556"/>
      <c r="N26" s="556"/>
      <c r="O26" s="4"/>
    </row>
    <row r="27" spans="2:15" ht="18.75" customHeight="1" x14ac:dyDescent="0.15">
      <c r="B27" s="2"/>
      <c r="C27" s="556"/>
      <c r="D27" s="556"/>
      <c r="E27" s="556"/>
      <c r="F27" s="556"/>
      <c r="G27" s="556"/>
      <c r="H27" s="556"/>
      <c r="I27" s="556"/>
      <c r="J27" s="556"/>
      <c r="K27" s="556"/>
      <c r="L27" s="556"/>
      <c r="M27" s="556"/>
      <c r="N27" s="556"/>
      <c r="O27" s="4"/>
    </row>
    <row r="28" spans="2:15" ht="45" customHeight="1" x14ac:dyDescent="0.15">
      <c r="B28" s="2"/>
      <c r="C28" s="557"/>
      <c r="D28" s="558"/>
      <c r="E28" s="558"/>
      <c r="F28" s="558"/>
      <c r="G28" s="558"/>
      <c r="H28" s="558"/>
      <c r="I28" s="558"/>
      <c r="J28" s="558"/>
      <c r="K28" s="558"/>
      <c r="L28" s="558"/>
      <c r="M28" s="558"/>
      <c r="N28" s="559"/>
      <c r="O28" s="4"/>
    </row>
    <row r="29" spans="2:15" ht="12.75" customHeight="1" x14ac:dyDescent="0.15">
      <c r="B29" s="2"/>
      <c r="C29" s="560"/>
      <c r="D29" s="561"/>
      <c r="E29" s="561"/>
      <c r="F29" s="561"/>
      <c r="G29" s="561"/>
      <c r="H29" s="561"/>
      <c r="I29" s="561"/>
      <c r="J29" s="561"/>
      <c r="K29" s="561"/>
      <c r="L29" s="561"/>
      <c r="M29" s="561"/>
      <c r="N29" s="562"/>
      <c r="O29" s="4"/>
    </row>
    <row r="30" spans="2:15" ht="6" customHeight="1" x14ac:dyDescent="0.15">
      <c r="B30" s="2"/>
      <c r="C30" s="508"/>
      <c r="D30" s="508"/>
      <c r="E30" s="508"/>
      <c r="F30" s="508"/>
      <c r="G30" s="508"/>
      <c r="H30" s="508"/>
      <c r="I30" s="508"/>
      <c r="J30" s="508"/>
      <c r="K30" s="508"/>
      <c r="L30" s="508"/>
      <c r="M30" s="508"/>
      <c r="N30" s="508"/>
      <c r="O30" s="4"/>
    </row>
    <row r="31" spans="2:15" ht="6.75" customHeight="1" x14ac:dyDescent="0.15">
      <c r="B31" s="262"/>
      <c r="C31" s="6"/>
      <c r="D31" s="6"/>
      <c r="E31" s="6"/>
      <c r="F31" s="6"/>
      <c r="G31" s="6"/>
      <c r="H31" s="6"/>
      <c r="I31" s="6"/>
      <c r="J31" s="6"/>
      <c r="K31" s="6"/>
      <c r="L31" s="6"/>
      <c r="M31" s="6"/>
      <c r="N31" s="6"/>
      <c r="O31" s="263"/>
    </row>
    <row r="32" spans="2:15" ht="9.75" customHeight="1" x14ac:dyDescent="0.15"/>
    <row r="33" spans="2:15" ht="10.5" customHeight="1" x14ac:dyDescent="0.15">
      <c r="B33" s="541" t="s">
        <v>86</v>
      </c>
      <c r="C33" s="542"/>
      <c r="D33" s="542"/>
      <c r="E33" s="542"/>
      <c r="F33" s="542"/>
      <c r="G33" s="542"/>
      <c r="H33" s="542"/>
      <c r="I33" s="542"/>
      <c r="J33" s="542"/>
      <c r="K33" s="542"/>
      <c r="L33" s="542"/>
      <c r="M33" s="542"/>
      <c r="N33" s="542"/>
      <c r="O33" s="543"/>
    </row>
    <row r="34" spans="2:15" ht="10.5" customHeight="1" x14ac:dyDescent="0.15">
      <c r="B34" s="544"/>
      <c r="C34" s="545"/>
      <c r="D34" s="545"/>
      <c r="E34" s="545"/>
      <c r="F34" s="545"/>
      <c r="G34" s="545"/>
      <c r="H34" s="545"/>
      <c r="I34" s="545"/>
      <c r="J34" s="545"/>
      <c r="K34" s="545"/>
      <c r="L34" s="545"/>
      <c r="M34" s="545"/>
      <c r="N34" s="545"/>
      <c r="O34" s="546"/>
    </row>
    <row r="35" spans="2:15" ht="12.75" customHeight="1" x14ac:dyDescent="0.15">
      <c r="B35" s="264"/>
      <c r="C35" s="3" t="s">
        <v>331</v>
      </c>
      <c r="D35" s="265"/>
      <c r="E35" s="265"/>
      <c r="F35" s="265"/>
      <c r="G35" s="265"/>
      <c r="H35" s="265"/>
      <c r="I35" s="265"/>
      <c r="J35" s="265"/>
      <c r="K35" s="265"/>
      <c r="L35" s="265"/>
      <c r="M35" s="265"/>
      <c r="N35" s="265"/>
      <c r="O35" s="266"/>
    </row>
    <row r="36" spans="2:15" ht="10.5" customHeight="1" x14ac:dyDescent="0.15">
      <c r="B36" s="264"/>
      <c r="C36" s="3"/>
      <c r="D36" s="265"/>
      <c r="E36" s="265"/>
      <c r="F36" s="265"/>
      <c r="G36" s="265"/>
      <c r="H36" s="265"/>
      <c r="I36" s="265"/>
      <c r="J36" s="265"/>
      <c r="K36" s="265"/>
      <c r="L36" s="265"/>
      <c r="M36" s="265"/>
      <c r="N36" s="265"/>
      <c r="O36" s="266"/>
    </row>
    <row r="37" spans="2:15" ht="12.75" customHeight="1" x14ac:dyDescent="0.15">
      <c r="B37" s="264"/>
      <c r="C37" s="267" t="s">
        <v>83</v>
      </c>
      <c r="D37" s="265"/>
      <c r="E37" s="265"/>
      <c r="F37" s="3" t="s">
        <v>72</v>
      </c>
      <c r="H37" s="265"/>
      <c r="I37" s="265"/>
      <c r="J37" s="265"/>
      <c r="K37" s="265"/>
      <c r="L37" s="265"/>
      <c r="M37" s="265"/>
      <c r="N37" s="265"/>
      <c r="O37" s="266"/>
    </row>
    <row r="38" spans="2:15" ht="12.75" customHeight="1" x14ac:dyDescent="0.15">
      <c r="B38" s="264"/>
      <c r="C38" s="267" t="s">
        <v>332</v>
      </c>
      <c r="D38" s="265"/>
      <c r="E38" s="265"/>
      <c r="F38" s="3" t="s">
        <v>333</v>
      </c>
      <c r="H38" s="265"/>
      <c r="I38" s="265"/>
      <c r="J38" s="265"/>
      <c r="K38" s="265"/>
      <c r="L38" s="265"/>
      <c r="M38" s="265"/>
      <c r="N38" s="265"/>
      <c r="O38" s="266"/>
    </row>
    <row r="39" spans="2:15" ht="12.75" customHeight="1" x14ac:dyDescent="0.15">
      <c r="B39" s="264"/>
      <c r="C39" s="267" t="s">
        <v>334</v>
      </c>
      <c r="D39" s="265"/>
      <c r="E39" s="265"/>
      <c r="F39" s="3" t="s">
        <v>335</v>
      </c>
      <c r="H39" s="265"/>
      <c r="I39" s="265"/>
      <c r="J39" s="265"/>
      <c r="K39" s="265"/>
      <c r="L39" s="265"/>
      <c r="M39" s="265"/>
      <c r="N39" s="265"/>
      <c r="O39" s="266"/>
    </row>
    <row r="40" spans="2:15" ht="12.75" customHeight="1" x14ac:dyDescent="0.15">
      <c r="B40" s="264"/>
      <c r="C40" s="267" t="s">
        <v>84</v>
      </c>
      <c r="D40" s="265"/>
      <c r="E40" s="265"/>
      <c r="F40" s="3" t="s">
        <v>920</v>
      </c>
      <c r="H40" s="265"/>
      <c r="I40" s="265"/>
      <c r="J40" s="265"/>
      <c r="K40" s="265"/>
      <c r="L40" s="265"/>
      <c r="M40" s="265"/>
      <c r="N40" s="265"/>
      <c r="O40" s="266"/>
    </row>
    <row r="41" spans="2:15" ht="10.5" customHeight="1" x14ac:dyDescent="0.15">
      <c r="B41" s="264"/>
      <c r="C41" s="267"/>
      <c r="D41" s="265"/>
      <c r="E41" s="265"/>
      <c r="F41" s="3"/>
      <c r="H41" s="265"/>
      <c r="I41" s="265"/>
      <c r="J41" s="265"/>
      <c r="K41" s="265"/>
      <c r="L41" s="265"/>
      <c r="M41" s="265"/>
      <c r="N41" s="265"/>
      <c r="O41" s="266"/>
    </row>
    <row r="42" spans="2:15" ht="12.75" customHeight="1" x14ac:dyDescent="0.15">
      <c r="B42" s="264"/>
      <c r="C42" s="3" t="s">
        <v>73</v>
      </c>
      <c r="D42" s="265"/>
      <c r="E42" s="265"/>
      <c r="F42" s="265"/>
      <c r="G42" s="265"/>
      <c r="H42" s="265"/>
      <c r="I42" s="265"/>
      <c r="J42" s="265"/>
      <c r="K42" s="265"/>
      <c r="L42" s="265"/>
      <c r="M42" s="265"/>
      <c r="N42" s="265"/>
      <c r="O42" s="266"/>
    </row>
    <row r="43" spans="2:15" ht="12.75" customHeight="1" x14ac:dyDescent="0.15">
      <c r="B43" s="268"/>
      <c r="C43" s="269"/>
      <c r="D43" s="269"/>
      <c r="E43" s="269"/>
      <c r="F43" s="269"/>
      <c r="G43" s="269"/>
      <c r="H43" s="269"/>
      <c r="I43" s="269"/>
      <c r="J43" s="269"/>
      <c r="K43" s="269"/>
      <c r="L43" s="269"/>
      <c r="M43" s="269"/>
      <c r="N43" s="269"/>
      <c r="O43" s="270"/>
    </row>
    <row r="44" spans="2:15" ht="9.75" customHeight="1" x14ac:dyDescent="0.15"/>
    <row r="45" spans="2:15" ht="10.5" customHeight="1" x14ac:dyDescent="0.15">
      <c r="B45" s="541" t="s">
        <v>74</v>
      </c>
      <c r="C45" s="542"/>
      <c r="D45" s="542"/>
      <c r="E45" s="542"/>
      <c r="F45" s="542"/>
      <c r="G45" s="542"/>
      <c r="H45" s="542"/>
      <c r="I45" s="542"/>
      <c r="J45" s="542"/>
      <c r="K45" s="542"/>
      <c r="L45" s="542"/>
      <c r="M45" s="542"/>
      <c r="N45" s="542"/>
      <c r="O45" s="543"/>
    </row>
    <row r="46" spans="2:15" ht="10.5" customHeight="1" x14ac:dyDescent="0.15">
      <c r="B46" s="544"/>
      <c r="C46" s="545"/>
      <c r="D46" s="545"/>
      <c r="E46" s="545"/>
      <c r="F46" s="545"/>
      <c r="G46" s="545"/>
      <c r="H46" s="545"/>
      <c r="I46" s="545"/>
      <c r="J46" s="545"/>
      <c r="K46" s="545"/>
      <c r="L46" s="545"/>
      <c r="M46" s="545"/>
      <c r="N46" s="545"/>
      <c r="O46" s="546"/>
    </row>
    <row r="47" spans="2:15" x14ac:dyDescent="0.15">
      <c r="B47" s="271"/>
      <c r="C47" s="272"/>
      <c r="D47" s="272"/>
      <c r="E47" s="272"/>
      <c r="F47" s="272"/>
      <c r="G47" s="272"/>
      <c r="H47" s="272"/>
      <c r="I47" s="272"/>
      <c r="J47" s="272"/>
      <c r="K47" s="272"/>
      <c r="L47" s="272"/>
      <c r="M47" s="272"/>
      <c r="N47" s="272"/>
      <c r="O47" s="273"/>
    </row>
    <row r="48" spans="2:15" x14ac:dyDescent="0.15">
      <c r="B48" s="271"/>
      <c r="C48" s="274" t="s">
        <v>75</v>
      </c>
      <c r="D48" s="378"/>
      <c r="E48" s="272"/>
      <c r="F48" s="272"/>
      <c r="G48" s="272"/>
      <c r="H48" s="272"/>
      <c r="I48" s="272"/>
      <c r="K48" s="272"/>
      <c r="L48" s="272"/>
      <c r="N48" s="275" t="s">
        <v>1412</v>
      </c>
      <c r="O48" s="273"/>
    </row>
    <row r="49" spans="2:15" x14ac:dyDescent="0.15">
      <c r="B49" s="268"/>
      <c r="C49" s="269"/>
      <c r="D49" s="269"/>
      <c r="E49" s="269"/>
      <c r="F49" s="269"/>
      <c r="G49" s="269"/>
      <c r="H49" s="269"/>
      <c r="I49" s="269"/>
      <c r="J49" s="269"/>
      <c r="K49" s="269"/>
      <c r="L49" s="269"/>
      <c r="M49" s="269"/>
      <c r="N49" s="514" t="s">
        <v>76</v>
      </c>
      <c r="O49" s="270"/>
    </row>
    <row r="50" spans="2:15" ht="9.75" customHeight="1" x14ac:dyDescent="0.15"/>
    <row r="51" spans="2:15" x14ac:dyDescent="0.15">
      <c r="B51" s="541" t="s">
        <v>1366</v>
      </c>
      <c r="C51" s="542"/>
      <c r="D51" s="542"/>
      <c r="E51" s="542"/>
      <c r="F51" s="542"/>
      <c r="G51" s="542"/>
      <c r="H51" s="542"/>
      <c r="I51" s="542"/>
      <c r="J51" s="542"/>
      <c r="K51" s="542"/>
      <c r="L51" s="542"/>
      <c r="M51" s="542"/>
      <c r="N51" s="542"/>
      <c r="O51" s="543"/>
    </row>
    <row r="52" spans="2:15" x14ac:dyDescent="0.15">
      <c r="B52" s="544"/>
      <c r="C52" s="545"/>
      <c r="D52" s="545"/>
      <c r="E52" s="545"/>
      <c r="F52" s="545"/>
      <c r="G52" s="545"/>
      <c r="H52" s="545"/>
      <c r="I52" s="545"/>
      <c r="J52" s="545"/>
      <c r="K52" s="545"/>
      <c r="L52" s="545"/>
      <c r="M52" s="545"/>
      <c r="N52" s="545"/>
      <c r="O52" s="546"/>
    </row>
    <row r="53" spans="2:15" x14ac:dyDescent="0.15">
      <c r="B53" s="516"/>
      <c r="C53" s="517"/>
      <c r="D53" s="517"/>
      <c r="E53" s="517"/>
      <c r="F53" s="517"/>
      <c r="G53" s="517"/>
      <c r="H53" s="517"/>
      <c r="I53" s="517"/>
      <c r="J53" s="517"/>
      <c r="K53" s="517"/>
      <c r="L53" s="517"/>
      <c r="M53" s="517"/>
      <c r="N53" s="517"/>
      <c r="O53" s="518"/>
    </row>
    <row r="54" spans="2:15" ht="11.25" customHeight="1" x14ac:dyDescent="0.15">
      <c r="B54" s="271"/>
      <c r="C54" s="272"/>
      <c r="D54" s="272"/>
      <c r="E54" s="272"/>
      <c r="F54" s="272"/>
      <c r="G54" s="272"/>
      <c r="H54" s="272"/>
      <c r="I54" s="272"/>
      <c r="J54" s="272"/>
      <c r="K54" s="272"/>
      <c r="L54" s="272"/>
      <c r="M54" s="272"/>
      <c r="N54" s="272"/>
      <c r="O54" s="273"/>
    </row>
    <row r="55" spans="2:15" ht="11.25" customHeight="1" x14ac:dyDescent="0.15">
      <c r="B55" s="271"/>
      <c r="C55" s="272"/>
      <c r="D55" s="272"/>
      <c r="E55" s="272"/>
      <c r="F55" s="272"/>
      <c r="G55" s="272"/>
      <c r="H55" s="272"/>
      <c r="I55" s="272"/>
      <c r="J55" s="272"/>
      <c r="K55" s="272"/>
      <c r="L55" s="272"/>
      <c r="M55" s="272"/>
      <c r="N55" s="272"/>
      <c r="O55" s="273"/>
    </row>
    <row r="56" spans="2:15" ht="11.25" customHeight="1" x14ac:dyDescent="0.15">
      <c r="B56" s="271"/>
      <c r="C56" s="272"/>
      <c r="D56" s="272"/>
      <c r="E56" s="272"/>
      <c r="F56" s="272"/>
      <c r="G56" s="272"/>
      <c r="H56" s="272"/>
      <c r="I56" s="272"/>
      <c r="J56" s="272"/>
      <c r="K56" s="272"/>
      <c r="L56" s="272"/>
      <c r="M56" s="272"/>
      <c r="N56" s="272"/>
      <c r="O56" s="273"/>
    </row>
    <row r="57" spans="2:15" ht="11.25" customHeight="1" x14ac:dyDescent="0.15">
      <c r="B57" s="271"/>
      <c r="C57" s="272"/>
      <c r="D57" s="272"/>
      <c r="E57" s="272"/>
      <c r="F57" s="272"/>
      <c r="G57" s="272"/>
      <c r="H57" s="272"/>
      <c r="I57" s="272"/>
      <c r="J57" s="272"/>
      <c r="K57" s="272"/>
      <c r="L57" s="272"/>
      <c r="M57" s="272"/>
      <c r="N57" s="272"/>
      <c r="O57" s="273"/>
    </row>
    <row r="58" spans="2:15" ht="11.25" customHeight="1" x14ac:dyDescent="0.15">
      <c r="B58" s="268"/>
      <c r="C58" s="269"/>
      <c r="D58" s="269"/>
      <c r="E58" s="269"/>
      <c r="F58" s="269"/>
      <c r="G58" s="269"/>
      <c r="H58" s="269"/>
      <c r="I58" s="269"/>
      <c r="J58" s="269"/>
      <c r="K58" s="269"/>
      <c r="L58" s="269"/>
      <c r="M58" s="269"/>
      <c r="N58" s="269"/>
      <c r="O58" s="270"/>
    </row>
    <row r="59" spans="2:15" ht="6.75" customHeight="1" x14ac:dyDescent="0.15"/>
    <row r="60" spans="2:15" x14ac:dyDescent="0.15">
      <c r="B60" s="379" t="s">
        <v>1410</v>
      </c>
    </row>
    <row r="61" spans="2:15" hidden="1" x14ac:dyDescent="0.15"/>
    <row r="62" spans="2:15" hidden="1" x14ac:dyDescent="0.15"/>
    <row r="63" spans="2:15" hidden="1" x14ac:dyDescent="0.15"/>
    <row r="64" spans="2:15" hidden="1" x14ac:dyDescent="0.15"/>
    <row r="65" spans="20:26" hidden="1" x14ac:dyDescent="0.15"/>
    <row r="66" spans="20:26" hidden="1" x14ac:dyDescent="0.15">
      <c r="X66" s="276"/>
      <c r="Y66" s="276"/>
      <c r="Z66" s="276"/>
    </row>
    <row r="67" spans="20:26" hidden="1" x14ac:dyDescent="0.15">
      <c r="X67" s="276"/>
      <c r="Y67" s="276"/>
      <c r="Z67" s="276"/>
    </row>
    <row r="68" spans="20:26" hidden="1" x14ac:dyDescent="0.15"/>
    <row r="69" spans="20:26" hidden="1" x14ac:dyDescent="0.15"/>
    <row r="70" spans="20:26" hidden="1" x14ac:dyDescent="0.15"/>
    <row r="71" spans="20:26" hidden="1" x14ac:dyDescent="0.15"/>
    <row r="72" spans="20:26" hidden="1" x14ac:dyDescent="0.15"/>
    <row r="73" spans="20:26" hidden="1" x14ac:dyDescent="0.15"/>
    <row r="74" spans="20:26" hidden="1" x14ac:dyDescent="0.15"/>
    <row r="75" spans="20:26" hidden="1" x14ac:dyDescent="0.15">
      <c r="U75" s="272"/>
    </row>
    <row r="76" spans="20:26" hidden="1" x14ac:dyDescent="0.15">
      <c r="T76" s="277"/>
      <c r="U76" s="272"/>
      <c r="V76" s="277"/>
    </row>
    <row r="77" spans="20:26" hidden="1" x14ac:dyDescent="0.15">
      <c r="T77" s="277"/>
      <c r="U77" s="278"/>
      <c r="V77" s="277"/>
    </row>
    <row r="78" spans="20:26" hidden="1" x14ac:dyDescent="0.15"/>
    <row r="79" spans="20:26" hidden="1" x14ac:dyDescent="0.15"/>
    <row r="80" spans="20:26"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hidden="1" x14ac:dyDescent="0.15"/>
    <row r="146" hidden="1" x14ac:dyDescent="0.15"/>
    <row r="147" hidden="1" x14ac:dyDescent="0.15"/>
    <row r="148" hidden="1" x14ac:dyDescent="0.15"/>
    <row r="149" hidden="1" x14ac:dyDescent="0.15"/>
    <row r="150" hidden="1" x14ac:dyDescent="0.15"/>
    <row r="151" hidden="1" x14ac:dyDescent="0.15"/>
    <row r="152" hidden="1" x14ac:dyDescent="0.15"/>
    <row r="153" hidden="1" x14ac:dyDescent="0.15"/>
    <row r="154" hidden="1" x14ac:dyDescent="0.15"/>
    <row r="155" hidden="1" x14ac:dyDescent="0.15"/>
    <row r="156" hidden="1" x14ac:dyDescent="0.15"/>
    <row r="157" hidden="1" x14ac:dyDescent="0.15"/>
    <row r="158" hidden="1" x14ac:dyDescent="0.15"/>
    <row r="159" hidden="1" x14ac:dyDescent="0.15"/>
    <row r="160" hidden="1" x14ac:dyDescent="0.15"/>
    <row r="161" spans="25:27" hidden="1" x14ac:dyDescent="0.15"/>
    <row r="162" spans="25:27" hidden="1" x14ac:dyDescent="0.15"/>
    <row r="163" spans="25:27" hidden="1" x14ac:dyDescent="0.15"/>
    <row r="164" spans="25:27" hidden="1" x14ac:dyDescent="0.15"/>
    <row r="165" spans="25:27" hidden="1" x14ac:dyDescent="0.15"/>
    <row r="166" spans="25:27" hidden="1" x14ac:dyDescent="0.15"/>
    <row r="167" spans="25:27" hidden="1" x14ac:dyDescent="0.15"/>
    <row r="168" spans="25:27" hidden="1" x14ac:dyDescent="0.15"/>
    <row r="169" spans="25:27" hidden="1" x14ac:dyDescent="0.15"/>
    <row r="170" spans="25:27" hidden="1" x14ac:dyDescent="0.15"/>
    <row r="171" spans="25:27" hidden="1" x14ac:dyDescent="0.15"/>
    <row r="172" spans="25:27" hidden="1" x14ac:dyDescent="0.15"/>
    <row r="173" spans="25:27" hidden="1" x14ac:dyDescent="0.15"/>
    <row r="174" spans="25:27" hidden="1" x14ac:dyDescent="0.15"/>
    <row r="175" spans="25:27" hidden="1" x14ac:dyDescent="0.15">
      <c r="Y175" s="276"/>
      <c r="Z175" s="276"/>
      <c r="AA175" s="276"/>
    </row>
    <row r="176" spans="25:27"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t="10.5" hidden="1" customHeight="1" x14ac:dyDescent="0.15"/>
    <row r="190" ht="10.5" hidden="1" customHeight="1" x14ac:dyDescent="0.15"/>
    <row r="191" ht="10.5" hidden="1" customHeight="1" x14ac:dyDescent="0.15"/>
    <row r="192" ht="10.5" hidden="1" customHeight="1" x14ac:dyDescent="0.15"/>
    <row r="193" ht="10.5" hidden="1" customHeight="1" x14ac:dyDescent="0.15"/>
    <row r="194" ht="10.5" hidden="1" customHeight="1" x14ac:dyDescent="0.15"/>
    <row r="195" ht="10.5" hidden="1" customHeight="1" x14ac:dyDescent="0.15"/>
    <row r="196" ht="10.5" hidden="1" customHeight="1" x14ac:dyDescent="0.15"/>
    <row r="197" ht="10.5" hidden="1" customHeight="1" x14ac:dyDescent="0.15"/>
    <row r="198" ht="10.5" hidden="1" customHeight="1" x14ac:dyDescent="0.15"/>
    <row r="199" ht="10.5" hidden="1" customHeight="1" x14ac:dyDescent="0.15"/>
    <row r="200" ht="10.5" hidden="1" customHeight="1" x14ac:dyDescent="0.15"/>
    <row r="201" ht="10.5" hidden="1" customHeight="1" x14ac:dyDescent="0.15"/>
    <row r="202" ht="10.5" hidden="1" customHeight="1" x14ac:dyDescent="0.15"/>
    <row r="203" ht="10.5" hidden="1" customHeight="1" x14ac:dyDescent="0.15"/>
    <row r="204" ht="10.5" hidden="1" customHeight="1" x14ac:dyDescent="0.15"/>
    <row r="205" ht="10.5" customHeight="1" x14ac:dyDescent="0.15"/>
    <row r="206" ht="10.5" customHeight="1" x14ac:dyDescent="0.15"/>
    <row r="207" ht="10.5" customHeight="1" x14ac:dyDescent="0.15"/>
    <row r="208" ht="10.5" customHeight="1" x14ac:dyDescent="0.15"/>
    <row r="209" ht="10.5" customHeight="1" x14ac:dyDescent="0.15"/>
    <row r="210" ht="10.5" customHeight="1" x14ac:dyDescent="0.15"/>
    <row r="211" ht="10.5" customHeight="1" x14ac:dyDescent="0.15"/>
    <row r="212" ht="10.5" customHeight="1" x14ac:dyDescent="0.15"/>
    <row r="213" ht="10.5" customHeight="1" x14ac:dyDescent="0.15"/>
    <row r="214" ht="10.5" customHeight="1" x14ac:dyDescent="0.15"/>
    <row r="215" ht="10.5" customHeight="1" x14ac:dyDescent="0.15"/>
    <row r="216" ht="10.5" customHeight="1" x14ac:dyDescent="0.15"/>
  </sheetData>
  <sheetProtection algorithmName="SHA-512" hashValue="rrjNtQM9wQMR/xHiJth8tvX/W/vPaQY2NU4n0zEIQIvErVSvrlIYkj1zqoSY2WwFqjDW82i64DSrtwjXuqaMfQ==" saltValue="qnIKuJE003OJaeGZgNqt6w==" spinCount="100000" sheet="1" objects="1" scenarios="1"/>
  <mergeCells count="18">
    <mergeCell ref="B12:O13"/>
    <mergeCell ref="F17:N17"/>
    <mergeCell ref="C15:N15"/>
    <mergeCell ref="B51:O52"/>
    <mergeCell ref="A5:P7"/>
    <mergeCell ref="B45:O46"/>
    <mergeCell ref="F19:N19"/>
    <mergeCell ref="F20:N20"/>
    <mergeCell ref="F21:N21"/>
    <mergeCell ref="F22:N22"/>
    <mergeCell ref="B33:O34"/>
    <mergeCell ref="F23:N23"/>
    <mergeCell ref="C24:N27"/>
    <mergeCell ref="C28:N29"/>
    <mergeCell ref="F18:N18"/>
    <mergeCell ref="B9:J9"/>
    <mergeCell ref="K9:M9"/>
    <mergeCell ref="B10:O11"/>
  </mergeCells>
  <hyperlinks>
    <hyperlink ref="K9:M9" r:id="rId1" tooltip="BMDirect@cipfa.org.uk" display="BMDirect@cipfa.org.uk"/>
    <hyperlink ref="K9" r:id="rId2"/>
  </hyperlinks>
  <pageMargins left="0.55118110236220474" right="0.55118110236220474" top="0.78740157480314965" bottom="0.78740157480314965" header="0.51181102362204722" footer="0.51181102362204722"/>
  <pageSetup paperSize="9" orientation="portrait" r:id="rId3"/>
  <headerFooter alignWithMargins="0">
    <oddFooter>&amp;L&amp;"Verdana,Regular"&amp;8CFaCT&amp;C&amp;"Verdana,Regular"&amp;8&amp;P&amp;R&amp;"Verdana,Regular"&amp;8Copyright CIPFA 2018</oddFooter>
  </headerFooter>
  <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INDIRECT(Data!$J$504)</xm:f>
          </x14:formula1>
          <xm:sqref>F18:N18</xm:sqref>
        </x14:dataValidation>
        <x14:dataValidation type="list" allowBlank="1" showInputMessage="1" showErrorMessage="1">
          <x14:formula1>
            <xm:f>Data!$D$506:$D$514</xm:f>
          </x14:formula1>
          <xm:sqref>F17:N17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652F89"/>
    <pageSetUpPr autoPageBreaks="0"/>
  </sheetPr>
  <dimension ref="A1:IV306"/>
  <sheetViews>
    <sheetView showGridLines="0" showRowColHeaders="0" zoomScaleNormal="100" zoomScaleSheetLayoutView="100" workbookViewId="0"/>
  </sheetViews>
  <sheetFormatPr defaultColWidth="0" defaultRowHeight="0" customHeight="1" zeroHeight="1" x14ac:dyDescent="0.15"/>
  <cols>
    <col min="1" max="1" width="0.28515625" style="152" customWidth="1"/>
    <col min="2" max="2" width="0.7109375" style="152" customWidth="1"/>
    <col min="3" max="3" width="2.42578125" style="152" customWidth="1"/>
    <col min="4" max="4" width="3.7109375" style="152" customWidth="1"/>
    <col min="5" max="5" width="3.140625" style="152" customWidth="1"/>
    <col min="6" max="6" width="3.7109375" style="152" customWidth="1"/>
    <col min="7" max="7" width="4.42578125" style="152" customWidth="1"/>
    <col min="8" max="8" width="3.7109375" style="152" customWidth="1"/>
    <col min="9" max="9" width="2.140625" style="152" customWidth="1"/>
    <col min="10" max="10" width="4.42578125" style="152" customWidth="1"/>
    <col min="11" max="15" width="3.7109375" style="152" customWidth="1"/>
    <col min="16" max="16" width="3.85546875" style="152" customWidth="1"/>
    <col min="17" max="17" width="4.28515625" style="152" customWidth="1"/>
    <col min="18" max="18" width="4.140625" style="152" customWidth="1"/>
    <col min="19" max="26" width="3.7109375" style="152" customWidth="1"/>
    <col min="27" max="27" width="4.42578125" style="152" customWidth="1"/>
    <col min="28" max="28" width="7" style="152" customWidth="1"/>
    <col min="29" max="29" width="1.42578125" style="152" customWidth="1"/>
    <col min="30" max="30" width="1.140625" style="152" customWidth="1"/>
    <col min="31" max="74" width="5.85546875" style="152" hidden="1" customWidth="1"/>
    <col min="75" max="92" width="4.28515625" style="152" hidden="1" customWidth="1"/>
    <col min="93" max="256" width="0" style="152" hidden="1" customWidth="1"/>
    <col min="257" max="16384" width="9.140625" style="152" hidden="1"/>
  </cols>
  <sheetData>
    <row r="1" spans="2:256" s="149" customFormat="1" ht="12.75" x14ac:dyDescent="0.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2:256" s="149" customFormat="1" ht="12.75" x14ac:dyDescent="0.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2:256" s="149" customFormat="1" ht="12.75" x14ac:dyDescent="0.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2:256" s="149" customFormat="1" ht="12.75" x14ac:dyDescent="0.2">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2:256" s="149" customFormat="1" ht="12.75" x14ac:dyDescent="0.2">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2:256" s="149" customFormat="1" ht="12.75" customHeight="1" x14ac:dyDescent="0.2">
      <c r="B6" s="569" t="str">
        <f>CONCATENATE("CIPFA Fraud and Corruption Tracker ",Year)</f>
        <v>CIPFA Fraud and Corruption Tracker 2019</v>
      </c>
      <c r="C6" s="569"/>
      <c r="D6" s="569"/>
      <c r="E6" s="569"/>
      <c r="F6" s="569"/>
      <c r="G6" s="569"/>
      <c r="H6" s="569"/>
      <c r="I6" s="569"/>
      <c r="J6" s="569"/>
      <c r="K6" s="569"/>
      <c r="L6" s="569"/>
      <c r="M6" s="569"/>
      <c r="N6" s="569"/>
      <c r="O6" s="569"/>
      <c r="P6" s="569"/>
      <c r="Q6" s="569"/>
      <c r="R6" s="569"/>
      <c r="S6" s="569"/>
      <c r="T6" s="569"/>
      <c r="U6" s="569"/>
      <c r="V6" s="569"/>
      <c r="W6" s="569"/>
      <c r="X6" s="569"/>
      <c r="Y6" s="569"/>
      <c r="Z6" s="569"/>
      <c r="AA6" s="569"/>
      <c r="AB6" s="569"/>
      <c r="AC6" s="569"/>
      <c r="AD6" s="569"/>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B6" s="187"/>
      <c r="BC6" s="187"/>
      <c r="BD6" s="187"/>
      <c r="BE6" s="187"/>
      <c r="BF6" s="187"/>
      <c r="BG6" s="187"/>
      <c r="BH6" s="187"/>
      <c r="BI6" s="187"/>
      <c r="BJ6" s="187"/>
      <c r="BK6" s="187"/>
      <c r="BL6" s="187"/>
      <c r="BM6" s="187"/>
      <c r="BN6" s="187"/>
      <c r="BO6" s="187"/>
      <c r="BP6" s="187"/>
      <c r="BQ6" s="187"/>
      <c r="BR6" s="187"/>
      <c r="BS6" s="187"/>
      <c r="BT6" s="187"/>
      <c r="BU6" s="187"/>
      <c r="BV6" s="187"/>
      <c r="BW6" s="187"/>
      <c r="BX6" s="187"/>
      <c r="BY6" s="187"/>
      <c r="BZ6" s="187"/>
      <c r="CA6" s="187"/>
      <c r="CB6" s="187"/>
      <c r="CC6" s="187"/>
      <c r="CD6" s="187"/>
      <c r="CE6" s="187"/>
      <c r="CF6" s="187"/>
      <c r="CG6" s="187"/>
      <c r="CH6" s="187"/>
      <c r="CI6" s="187"/>
      <c r="CJ6" s="187"/>
      <c r="CK6" s="187"/>
      <c r="CL6" s="187"/>
      <c r="CM6" s="187"/>
      <c r="CN6" s="187"/>
      <c r="CO6" s="187"/>
      <c r="CP6" s="187"/>
      <c r="CQ6" s="187"/>
      <c r="CR6" s="187"/>
      <c r="CS6" s="187"/>
      <c r="CT6" s="187"/>
      <c r="CU6" s="187"/>
      <c r="CV6" s="187"/>
      <c r="CW6" s="187"/>
      <c r="CX6" s="187"/>
      <c r="CY6" s="187"/>
      <c r="CZ6" s="187"/>
      <c r="DA6" s="187"/>
      <c r="DB6" s="187"/>
      <c r="DC6" s="187"/>
      <c r="DD6" s="187"/>
      <c r="DE6" s="187"/>
      <c r="DF6" s="187"/>
      <c r="DG6" s="187"/>
      <c r="DH6" s="187"/>
      <c r="DI6" s="187"/>
      <c r="DJ6" s="187"/>
      <c r="DK6" s="187"/>
      <c r="DL6" s="187"/>
      <c r="DM6" s="187"/>
      <c r="DN6" s="187"/>
      <c r="DO6" s="187"/>
      <c r="DP6" s="187"/>
      <c r="DQ6" s="187"/>
      <c r="DR6" s="187"/>
      <c r="DS6" s="187"/>
      <c r="DT6" s="187"/>
      <c r="DU6" s="187"/>
      <c r="DV6" s="187"/>
      <c r="DW6" s="187"/>
      <c r="DX6" s="187"/>
      <c r="DY6" s="187"/>
      <c r="DZ6" s="187"/>
      <c r="EA6" s="187"/>
      <c r="EB6" s="187"/>
      <c r="EC6" s="187"/>
      <c r="ED6" s="187"/>
      <c r="EE6" s="187"/>
      <c r="EF6" s="187"/>
      <c r="EG6" s="187"/>
      <c r="EH6" s="187"/>
      <c r="EI6" s="187"/>
      <c r="EJ6" s="187"/>
      <c r="EK6" s="187"/>
      <c r="EL6" s="187"/>
      <c r="EM6" s="187"/>
      <c r="EN6" s="187"/>
      <c r="EO6" s="187"/>
      <c r="EP6" s="187"/>
      <c r="EQ6" s="187"/>
      <c r="ER6" s="187"/>
      <c r="ES6" s="187"/>
      <c r="ET6" s="187"/>
      <c r="EU6" s="187"/>
      <c r="EV6" s="187"/>
      <c r="EW6" s="187"/>
      <c r="EX6" s="187"/>
      <c r="EY6" s="187"/>
      <c r="EZ6" s="187"/>
      <c r="FA6" s="187"/>
      <c r="FB6" s="187"/>
      <c r="FC6" s="187"/>
      <c r="FD6" s="187"/>
      <c r="FE6" s="187"/>
      <c r="FF6" s="187"/>
      <c r="FG6" s="187"/>
      <c r="FH6" s="187"/>
      <c r="FI6" s="187"/>
      <c r="FJ6" s="187"/>
      <c r="FK6" s="187"/>
      <c r="FL6" s="187"/>
      <c r="FM6" s="187"/>
      <c r="FN6" s="187"/>
      <c r="FO6" s="187"/>
      <c r="FP6" s="187"/>
      <c r="FQ6" s="187"/>
      <c r="FR6" s="187"/>
      <c r="FS6" s="187"/>
      <c r="FT6" s="187"/>
      <c r="FU6" s="187"/>
      <c r="FV6" s="187"/>
      <c r="FW6" s="187"/>
      <c r="FX6" s="187"/>
      <c r="FY6" s="187"/>
      <c r="FZ6" s="187"/>
      <c r="GA6" s="187"/>
      <c r="GB6" s="187"/>
      <c r="GC6" s="187"/>
      <c r="GD6" s="187"/>
      <c r="GE6" s="187"/>
      <c r="GF6" s="187"/>
      <c r="GG6" s="187"/>
      <c r="GH6" s="187"/>
      <c r="GI6" s="187"/>
      <c r="GJ6" s="187"/>
      <c r="GK6" s="187"/>
      <c r="GL6" s="187"/>
      <c r="GM6" s="187"/>
      <c r="GN6" s="187"/>
      <c r="GO6" s="187"/>
      <c r="GP6" s="187"/>
      <c r="GQ6" s="187"/>
      <c r="GR6" s="187"/>
      <c r="GS6" s="187"/>
      <c r="GT6" s="187"/>
      <c r="GU6" s="187"/>
      <c r="GV6" s="187"/>
      <c r="GW6" s="187"/>
      <c r="GX6" s="187"/>
      <c r="GY6" s="187"/>
      <c r="GZ6" s="187"/>
      <c r="HA6" s="187"/>
      <c r="HB6" s="187"/>
      <c r="HC6" s="187"/>
      <c r="HD6" s="187"/>
      <c r="HE6" s="187"/>
      <c r="HF6" s="187"/>
      <c r="HG6" s="187"/>
      <c r="HH6" s="187"/>
      <c r="HI6" s="187"/>
      <c r="HJ6" s="187"/>
      <c r="HK6" s="187"/>
      <c r="HL6" s="187"/>
      <c r="HM6" s="187"/>
      <c r="HN6" s="187"/>
      <c r="HO6" s="187"/>
      <c r="HP6" s="187"/>
      <c r="HQ6" s="187"/>
      <c r="HR6" s="187"/>
      <c r="HS6" s="187"/>
      <c r="HT6" s="187"/>
      <c r="HU6" s="187"/>
      <c r="HV6" s="187"/>
      <c r="HW6" s="187"/>
      <c r="HX6" s="187"/>
      <c r="HY6" s="187"/>
      <c r="HZ6" s="187"/>
      <c r="IA6" s="187"/>
      <c r="IB6" s="187"/>
      <c r="IC6" s="187"/>
      <c r="ID6" s="187"/>
      <c r="IE6" s="187"/>
      <c r="IF6" s="187"/>
      <c r="IG6" s="187"/>
      <c r="IH6" s="187"/>
      <c r="II6" s="187"/>
      <c r="IJ6" s="187"/>
      <c r="IK6" s="187"/>
      <c r="IL6" s="187"/>
      <c r="IM6" s="187"/>
      <c r="IN6" s="187"/>
      <c r="IO6" s="187"/>
      <c r="IP6" s="187"/>
      <c r="IQ6" s="187"/>
      <c r="IR6" s="187"/>
      <c r="IS6" s="187"/>
      <c r="IT6" s="187"/>
      <c r="IU6" s="187"/>
      <c r="IV6" s="187"/>
    </row>
    <row r="7" spans="2:256" s="149" customFormat="1" ht="9" customHeight="1" x14ac:dyDescent="0.2">
      <c r="B7" s="569"/>
      <c r="C7" s="569"/>
      <c r="D7" s="569"/>
      <c r="E7" s="569"/>
      <c r="F7" s="569"/>
      <c r="G7" s="569"/>
      <c r="H7" s="569"/>
      <c r="I7" s="569"/>
      <c r="J7" s="569"/>
      <c r="K7" s="569"/>
      <c r="L7" s="569"/>
      <c r="M7" s="569"/>
      <c r="N7" s="569"/>
      <c r="O7" s="569"/>
      <c r="P7" s="569"/>
      <c r="Q7" s="569"/>
      <c r="R7" s="569"/>
      <c r="S7" s="569"/>
      <c r="T7" s="569"/>
      <c r="U7" s="569"/>
      <c r="V7" s="569"/>
      <c r="W7" s="569"/>
      <c r="X7" s="569"/>
      <c r="Y7" s="569"/>
      <c r="Z7" s="569"/>
      <c r="AA7" s="569"/>
      <c r="AB7" s="569"/>
      <c r="AC7" s="569"/>
      <c r="AD7" s="569"/>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7"/>
      <c r="BR7" s="187"/>
      <c r="BS7" s="187"/>
      <c r="BT7" s="187"/>
      <c r="BU7" s="187"/>
      <c r="BV7" s="187"/>
      <c r="BW7" s="187"/>
      <c r="BX7" s="187"/>
      <c r="BY7" s="187"/>
      <c r="BZ7" s="187"/>
      <c r="CA7" s="187"/>
      <c r="CB7" s="187"/>
      <c r="CC7" s="187"/>
      <c r="CD7" s="187"/>
      <c r="CE7" s="187"/>
      <c r="CF7" s="187"/>
      <c r="CG7" s="187"/>
      <c r="CH7" s="187"/>
      <c r="CI7" s="187"/>
      <c r="CJ7" s="187"/>
      <c r="CK7" s="187"/>
      <c r="CL7" s="187"/>
      <c r="CM7" s="187"/>
      <c r="CN7" s="187"/>
      <c r="CO7" s="187"/>
      <c r="CP7" s="187"/>
      <c r="CQ7" s="187"/>
      <c r="CR7" s="187"/>
      <c r="CS7" s="187"/>
      <c r="CT7" s="187"/>
      <c r="CU7" s="187"/>
      <c r="CV7" s="187"/>
      <c r="CW7" s="187"/>
      <c r="CX7" s="187"/>
      <c r="CY7" s="187"/>
      <c r="CZ7" s="187"/>
      <c r="DA7" s="187"/>
      <c r="DB7" s="187"/>
      <c r="DC7" s="187"/>
      <c r="DD7" s="187"/>
      <c r="DE7" s="187"/>
      <c r="DF7" s="187"/>
      <c r="DG7" s="187"/>
      <c r="DH7" s="187"/>
      <c r="DI7" s="187"/>
      <c r="DJ7" s="187"/>
      <c r="DK7" s="187"/>
      <c r="DL7" s="187"/>
      <c r="DM7" s="187"/>
      <c r="DN7" s="187"/>
      <c r="DO7" s="187"/>
      <c r="DP7" s="187"/>
      <c r="DQ7" s="187"/>
      <c r="DR7" s="187"/>
      <c r="DS7" s="187"/>
      <c r="DT7" s="187"/>
      <c r="DU7" s="187"/>
      <c r="DV7" s="187"/>
      <c r="DW7" s="187"/>
      <c r="DX7" s="187"/>
      <c r="DY7" s="187"/>
      <c r="DZ7" s="187"/>
      <c r="EA7" s="187"/>
      <c r="EB7" s="187"/>
      <c r="EC7" s="187"/>
      <c r="ED7" s="187"/>
      <c r="EE7" s="187"/>
      <c r="EF7" s="187"/>
      <c r="EG7" s="187"/>
      <c r="EH7" s="187"/>
      <c r="EI7" s="187"/>
      <c r="EJ7" s="187"/>
      <c r="EK7" s="187"/>
      <c r="EL7" s="187"/>
      <c r="EM7" s="187"/>
      <c r="EN7" s="187"/>
      <c r="EO7" s="187"/>
      <c r="EP7" s="187"/>
      <c r="EQ7" s="187"/>
      <c r="ER7" s="187"/>
      <c r="ES7" s="187"/>
      <c r="ET7" s="187"/>
      <c r="EU7" s="187"/>
      <c r="EV7" s="187"/>
      <c r="EW7" s="187"/>
      <c r="EX7" s="187"/>
      <c r="EY7" s="187"/>
      <c r="EZ7" s="187"/>
      <c r="FA7" s="187"/>
      <c r="FB7" s="187"/>
      <c r="FC7" s="187"/>
      <c r="FD7" s="187"/>
      <c r="FE7" s="187"/>
      <c r="FF7" s="187"/>
      <c r="FG7" s="187"/>
      <c r="FH7" s="187"/>
      <c r="FI7" s="187"/>
      <c r="FJ7" s="187"/>
      <c r="FK7" s="187"/>
      <c r="FL7" s="187"/>
      <c r="FM7" s="187"/>
      <c r="FN7" s="187"/>
      <c r="FO7" s="187"/>
      <c r="FP7" s="187"/>
      <c r="FQ7" s="187"/>
      <c r="FR7" s="187"/>
      <c r="FS7" s="187"/>
      <c r="FT7" s="187"/>
      <c r="FU7" s="187"/>
      <c r="FV7" s="187"/>
      <c r="FW7" s="187"/>
      <c r="FX7" s="187"/>
      <c r="FY7" s="187"/>
      <c r="FZ7" s="187"/>
      <c r="GA7" s="187"/>
      <c r="GB7" s="187"/>
      <c r="GC7" s="187"/>
      <c r="GD7" s="187"/>
      <c r="GE7" s="187"/>
      <c r="GF7" s="187"/>
      <c r="GG7" s="187"/>
      <c r="GH7" s="187"/>
      <c r="GI7" s="187"/>
      <c r="GJ7" s="187"/>
      <c r="GK7" s="187"/>
      <c r="GL7" s="187"/>
      <c r="GM7" s="187"/>
      <c r="GN7" s="187"/>
      <c r="GO7" s="187"/>
      <c r="GP7" s="187"/>
      <c r="GQ7" s="187"/>
      <c r="GR7" s="187"/>
      <c r="GS7" s="187"/>
      <c r="GT7" s="187"/>
      <c r="GU7" s="187"/>
      <c r="GV7" s="187"/>
      <c r="GW7" s="187"/>
      <c r="GX7" s="187"/>
      <c r="GY7" s="187"/>
      <c r="GZ7" s="187"/>
      <c r="HA7" s="187"/>
      <c r="HB7" s="187"/>
      <c r="HC7" s="187"/>
      <c r="HD7" s="187"/>
      <c r="HE7" s="187"/>
      <c r="HF7" s="187"/>
      <c r="HG7" s="187"/>
      <c r="HH7" s="187"/>
      <c r="HI7" s="187"/>
      <c r="HJ7" s="187"/>
      <c r="HK7" s="187"/>
      <c r="HL7" s="187"/>
      <c r="HM7" s="187"/>
      <c r="HN7" s="187"/>
      <c r="HO7" s="187"/>
      <c r="HP7" s="187"/>
      <c r="HQ7" s="187"/>
      <c r="HR7" s="187"/>
      <c r="HS7" s="187"/>
      <c r="HT7" s="187"/>
      <c r="HU7" s="187"/>
      <c r="HV7" s="187"/>
      <c r="HW7" s="187"/>
      <c r="HX7" s="187"/>
      <c r="HY7" s="187"/>
      <c r="HZ7" s="187"/>
      <c r="IA7" s="187"/>
      <c r="IB7" s="187"/>
      <c r="IC7" s="187"/>
      <c r="ID7" s="187"/>
      <c r="IE7" s="187"/>
      <c r="IF7" s="187"/>
      <c r="IG7" s="187"/>
      <c r="IH7" s="187"/>
      <c r="II7" s="187"/>
      <c r="IJ7" s="187"/>
      <c r="IK7" s="187"/>
      <c r="IL7" s="187"/>
      <c r="IM7" s="187"/>
      <c r="IN7" s="187"/>
      <c r="IO7" s="187"/>
      <c r="IP7" s="187"/>
      <c r="IQ7" s="187"/>
      <c r="IR7" s="187"/>
      <c r="IS7" s="187"/>
      <c r="IT7" s="187"/>
      <c r="IU7" s="187"/>
      <c r="IV7" s="187"/>
    </row>
    <row r="8" spans="2:256" s="149" customFormat="1" ht="12.75" x14ac:dyDescent="0.2"/>
    <row r="9" spans="2:256" s="149" customFormat="1" ht="12.75" x14ac:dyDescent="0.2"/>
    <row r="10" spans="2:256" s="149" customFormat="1" ht="27" x14ac:dyDescent="0.2">
      <c r="C10" s="570" t="s">
        <v>77</v>
      </c>
      <c r="D10" s="570"/>
      <c r="E10" s="570"/>
      <c r="F10" s="570"/>
      <c r="G10" s="570"/>
      <c r="H10" s="570"/>
      <c r="I10" s="570"/>
      <c r="J10" s="570"/>
      <c r="K10" s="570"/>
      <c r="L10" s="570"/>
      <c r="M10" s="570"/>
      <c r="N10" s="570"/>
      <c r="O10" s="570"/>
      <c r="P10" s="570"/>
      <c r="Q10" s="570"/>
      <c r="R10" s="570"/>
      <c r="S10" s="570"/>
      <c r="T10" s="570"/>
      <c r="U10" s="570"/>
      <c r="V10" s="570"/>
      <c r="W10" s="570"/>
      <c r="X10" s="570"/>
      <c r="Y10" s="570"/>
      <c r="Z10" s="570"/>
      <c r="AA10" s="570"/>
      <c r="AB10" s="570"/>
      <c r="AC10" s="570"/>
    </row>
    <row r="11" spans="2:256" s="149" customFormat="1" ht="27" x14ac:dyDescent="0.2">
      <c r="C11" s="373"/>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row>
    <row r="12" spans="2:256" s="149" customFormat="1" ht="27" x14ac:dyDescent="0.2">
      <c r="C12" s="373"/>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row>
    <row r="13" spans="2:256" s="149" customFormat="1" ht="12" customHeight="1" thickBot="1" x14ac:dyDescent="0.25">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row>
    <row r="14" spans="2:256" s="149" customFormat="1" ht="7.5" customHeight="1" x14ac:dyDescent="0.2">
      <c r="C14" s="186"/>
      <c r="D14" s="185"/>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3"/>
    </row>
    <row r="15" spans="2:256" s="149" customFormat="1" ht="11.25" customHeight="1" x14ac:dyDescent="0.2">
      <c r="C15" s="376" t="s">
        <v>907</v>
      </c>
      <c r="D15" s="377"/>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79"/>
    </row>
    <row r="16" spans="2:256" s="149" customFormat="1" ht="11.25" customHeight="1" x14ac:dyDescent="0.2">
      <c r="C16" s="180"/>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79"/>
    </row>
    <row r="17" spans="3:29" s="149" customFormat="1" ht="11.25" customHeight="1" x14ac:dyDescent="0.2">
      <c r="C17" s="180"/>
      <c r="D17" s="460" t="s">
        <v>908</v>
      </c>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179"/>
    </row>
    <row r="18" spans="3:29" s="149" customFormat="1" ht="11.25" customHeight="1" x14ac:dyDescent="0.2">
      <c r="C18" s="180"/>
      <c r="D18" s="461"/>
      <c r="E18" s="461"/>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179"/>
    </row>
    <row r="19" spans="3:29" s="149" customFormat="1" ht="11.25" customHeight="1" x14ac:dyDescent="0.2">
      <c r="C19" s="180"/>
      <c r="D19" s="591" t="s">
        <v>1351</v>
      </c>
      <c r="E19" s="591"/>
      <c r="F19" s="591"/>
      <c r="G19" s="591"/>
      <c r="H19" s="591"/>
      <c r="I19" s="591"/>
      <c r="J19" s="591"/>
      <c r="K19" s="591"/>
      <c r="L19" s="591"/>
      <c r="M19" s="591"/>
      <c r="N19" s="591"/>
      <c r="O19" s="591"/>
      <c r="P19" s="591"/>
      <c r="Q19" s="591"/>
      <c r="R19" s="591"/>
      <c r="S19" s="591"/>
      <c r="T19" s="591"/>
      <c r="U19" s="591"/>
      <c r="V19" s="591"/>
      <c r="W19" s="591"/>
      <c r="X19" s="591"/>
      <c r="Y19" s="591"/>
      <c r="Z19" s="591"/>
      <c r="AA19" s="591"/>
      <c r="AB19" s="591"/>
      <c r="AC19" s="179"/>
    </row>
    <row r="20" spans="3:29" s="149" customFormat="1" ht="11.25" customHeight="1" x14ac:dyDescent="0.2">
      <c r="C20" s="180"/>
      <c r="D20" s="591"/>
      <c r="E20" s="591"/>
      <c r="F20" s="591"/>
      <c r="G20" s="591"/>
      <c r="H20" s="591"/>
      <c r="I20" s="591"/>
      <c r="J20" s="591"/>
      <c r="K20" s="591"/>
      <c r="L20" s="591"/>
      <c r="M20" s="591"/>
      <c r="N20" s="591"/>
      <c r="O20" s="591"/>
      <c r="P20" s="591"/>
      <c r="Q20" s="591"/>
      <c r="R20" s="591"/>
      <c r="S20" s="591"/>
      <c r="T20" s="591"/>
      <c r="U20" s="591"/>
      <c r="V20" s="591"/>
      <c r="W20" s="591"/>
      <c r="X20" s="591"/>
      <c r="Y20" s="591"/>
      <c r="Z20" s="591"/>
      <c r="AA20" s="591"/>
      <c r="AB20" s="591"/>
      <c r="AC20" s="179"/>
    </row>
    <row r="21" spans="3:29" s="149" customFormat="1" ht="11.25" customHeight="1" x14ac:dyDescent="0.2">
      <c r="C21" s="180"/>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179"/>
    </row>
    <row r="22" spans="3:29" s="149" customFormat="1" ht="11.25" customHeight="1" x14ac:dyDescent="0.2">
      <c r="C22" s="180"/>
      <c r="D22" s="591"/>
      <c r="E22" s="591"/>
      <c r="F22" s="591"/>
      <c r="G22" s="591"/>
      <c r="H22" s="591"/>
      <c r="I22" s="591"/>
      <c r="J22" s="591"/>
      <c r="K22" s="591"/>
      <c r="L22" s="591"/>
      <c r="M22" s="591"/>
      <c r="N22" s="591"/>
      <c r="O22" s="591"/>
      <c r="P22" s="591"/>
      <c r="Q22" s="591"/>
      <c r="R22" s="591"/>
      <c r="S22" s="591"/>
      <c r="T22" s="591"/>
      <c r="U22" s="591"/>
      <c r="V22" s="591"/>
      <c r="W22" s="591"/>
      <c r="X22" s="591"/>
      <c r="Y22" s="591"/>
      <c r="Z22" s="591"/>
      <c r="AA22" s="591"/>
      <c r="AB22" s="591"/>
      <c r="AC22" s="179"/>
    </row>
    <row r="23" spans="3:29" s="149" customFormat="1" ht="11.25" customHeight="1" x14ac:dyDescent="0.2">
      <c r="C23" s="180"/>
      <c r="D23" s="591"/>
      <c r="E23" s="591"/>
      <c r="F23" s="591"/>
      <c r="G23" s="591"/>
      <c r="H23" s="591"/>
      <c r="I23" s="591"/>
      <c r="J23" s="591"/>
      <c r="K23" s="591"/>
      <c r="L23" s="591"/>
      <c r="M23" s="591"/>
      <c r="N23" s="591"/>
      <c r="O23" s="591"/>
      <c r="P23" s="591"/>
      <c r="Q23" s="591"/>
      <c r="R23" s="591"/>
      <c r="S23" s="591"/>
      <c r="T23" s="591"/>
      <c r="U23" s="591"/>
      <c r="V23" s="591"/>
      <c r="W23" s="591"/>
      <c r="X23" s="591"/>
      <c r="Y23" s="591"/>
      <c r="Z23" s="591"/>
      <c r="AA23" s="591"/>
      <c r="AB23" s="591"/>
      <c r="AC23" s="179"/>
    </row>
    <row r="24" spans="3:29" s="149" customFormat="1" ht="11.25" customHeight="1" x14ac:dyDescent="0.2">
      <c r="C24" s="180"/>
      <c r="D24" s="461"/>
      <c r="E24" s="462"/>
      <c r="F24" s="462"/>
      <c r="G24" s="462"/>
      <c r="H24" s="462"/>
      <c r="I24" s="462"/>
      <c r="J24" s="462"/>
      <c r="K24" s="462"/>
      <c r="L24" s="462"/>
      <c r="M24" s="462"/>
      <c r="N24" s="462"/>
      <c r="O24" s="462"/>
      <c r="P24" s="462"/>
      <c r="Q24" s="462"/>
      <c r="R24" s="462"/>
      <c r="S24" s="462"/>
      <c r="T24" s="462"/>
      <c r="U24" s="462"/>
      <c r="V24" s="462"/>
      <c r="W24" s="462"/>
      <c r="X24" s="462"/>
      <c r="Y24" s="462"/>
      <c r="Z24" s="462"/>
      <c r="AA24" s="462"/>
      <c r="AB24" s="462"/>
      <c r="AC24" s="179"/>
    </row>
    <row r="25" spans="3:29" s="149" customFormat="1" ht="11.25" customHeight="1" x14ac:dyDescent="0.2">
      <c r="C25" s="180"/>
      <c r="D25" s="586" t="s">
        <v>921</v>
      </c>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179"/>
    </row>
    <row r="26" spans="3:29" s="149" customFormat="1" ht="11.25" customHeight="1" x14ac:dyDescent="0.2">
      <c r="C26" s="180"/>
      <c r="D26" s="586"/>
      <c r="E26" s="586"/>
      <c r="F26" s="586"/>
      <c r="G26" s="586"/>
      <c r="H26" s="586"/>
      <c r="I26" s="586"/>
      <c r="J26" s="586"/>
      <c r="K26" s="586"/>
      <c r="L26" s="586"/>
      <c r="M26" s="586"/>
      <c r="N26" s="586"/>
      <c r="O26" s="586"/>
      <c r="P26" s="586"/>
      <c r="Q26" s="586"/>
      <c r="R26" s="586"/>
      <c r="S26" s="586"/>
      <c r="T26" s="586"/>
      <c r="U26" s="586"/>
      <c r="V26" s="586"/>
      <c r="W26" s="586"/>
      <c r="X26" s="586"/>
      <c r="Y26" s="586"/>
      <c r="Z26" s="586"/>
      <c r="AA26" s="586"/>
      <c r="AB26" s="586"/>
      <c r="AC26" s="179"/>
    </row>
    <row r="27" spans="3:29" s="149" customFormat="1" ht="11.25" customHeight="1" x14ac:dyDescent="0.2">
      <c r="C27" s="180"/>
      <c r="D27" s="586"/>
      <c r="E27" s="586"/>
      <c r="F27" s="586"/>
      <c r="G27" s="586"/>
      <c r="H27" s="586"/>
      <c r="I27" s="586"/>
      <c r="J27" s="586"/>
      <c r="K27" s="586"/>
      <c r="L27" s="586"/>
      <c r="M27" s="586"/>
      <c r="N27" s="586"/>
      <c r="O27" s="586"/>
      <c r="P27" s="586"/>
      <c r="Q27" s="586"/>
      <c r="R27" s="586"/>
      <c r="S27" s="586"/>
      <c r="T27" s="586"/>
      <c r="U27" s="586"/>
      <c r="V27" s="586"/>
      <c r="W27" s="586"/>
      <c r="X27" s="586"/>
      <c r="Y27" s="586"/>
      <c r="Z27" s="586"/>
      <c r="AA27" s="586"/>
      <c r="AB27" s="586"/>
      <c r="AC27" s="179"/>
    </row>
    <row r="28" spans="3:29" s="149" customFormat="1" ht="11.25" customHeight="1" x14ac:dyDescent="0.2">
      <c r="C28" s="180"/>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179"/>
    </row>
    <row r="29" spans="3:29" s="149" customFormat="1" ht="11.25" customHeight="1" x14ac:dyDescent="0.2">
      <c r="C29" s="180"/>
      <c r="D29" s="592" t="s">
        <v>922</v>
      </c>
      <c r="E29" s="592"/>
      <c r="F29" s="592"/>
      <c r="G29" s="592"/>
      <c r="H29" s="592"/>
      <c r="I29" s="592"/>
      <c r="J29" s="592"/>
      <c r="K29" s="592"/>
      <c r="L29" s="592"/>
      <c r="M29" s="592"/>
      <c r="N29" s="592"/>
      <c r="O29" s="592"/>
      <c r="P29" s="592"/>
      <c r="Q29" s="592"/>
      <c r="R29" s="592"/>
      <c r="S29" s="592"/>
      <c r="T29" s="592"/>
      <c r="U29" s="592"/>
      <c r="V29" s="592"/>
      <c r="W29" s="592"/>
      <c r="X29" s="592"/>
      <c r="Y29" s="592"/>
      <c r="Z29" s="592"/>
      <c r="AA29" s="592"/>
      <c r="AB29" s="592"/>
      <c r="AC29" s="179"/>
    </row>
    <row r="30" spans="3:29" s="149" customFormat="1" ht="11.25" customHeight="1" x14ac:dyDescent="0.2">
      <c r="C30" s="180"/>
      <c r="D30" s="592"/>
      <c r="E30" s="592"/>
      <c r="F30" s="592"/>
      <c r="G30" s="592"/>
      <c r="H30" s="592"/>
      <c r="I30" s="592"/>
      <c r="J30" s="592"/>
      <c r="K30" s="592"/>
      <c r="L30" s="592"/>
      <c r="M30" s="592"/>
      <c r="N30" s="592"/>
      <c r="O30" s="592"/>
      <c r="P30" s="592"/>
      <c r="Q30" s="592"/>
      <c r="R30" s="592"/>
      <c r="S30" s="592"/>
      <c r="T30" s="592"/>
      <c r="U30" s="592"/>
      <c r="V30" s="592"/>
      <c r="W30" s="592"/>
      <c r="X30" s="592"/>
      <c r="Y30" s="592"/>
      <c r="Z30" s="592"/>
      <c r="AA30" s="592"/>
      <c r="AB30" s="592"/>
      <c r="AC30" s="179"/>
    </row>
    <row r="31" spans="3:29" s="149" customFormat="1" ht="11.25" customHeight="1" x14ac:dyDescent="0.2">
      <c r="C31" s="180"/>
      <c r="D31" s="592"/>
      <c r="E31" s="592"/>
      <c r="F31" s="592"/>
      <c r="G31" s="592"/>
      <c r="H31" s="592"/>
      <c r="I31" s="592"/>
      <c r="J31" s="592"/>
      <c r="K31" s="592"/>
      <c r="L31" s="592"/>
      <c r="M31" s="592"/>
      <c r="N31" s="592"/>
      <c r="O31" s="592"/>
      <c r="P31" s="592"/>
      <c r="Q31" s="592"/>
      <c r="R31" s="592"/>
      <c r="S31" s="592"/>
      <c r="T31" s="592"/>
      <c r="U31" s="592"/>
      <c r="V31" s="592"/>
      <c r="W31" s="592"/>
      <c r="X31" s="592"/>
      <c r="Y31" s="592"/>
      <c r="Z31" s="592"/>
      <c r="AA31" s="592"/>
      <c r="AB31" s="592"/>
      <c r="AC31" s="179"/>
    </row>
    <row r="32" spans="3:29" s="149" customFormat="1" ht="11.25" customHeight="1" x14ac:dyDescent="0.2">
      <c r="C32" s="180"/>
      <c r="D32" s="464"/>
      <c r="E32" s="463"/>
      <c r="F32" s="463"/>
      <c r="G32" s="463"/>
      <c r="H32" s="463"/>
      <c r="I32" s="463"/>
      <c r="J32" s="463"/>
      <c r="K32" s="463"/>
      <c r="L32" s="463"/>
      <c r="M32" s="463"/>
      <c r="N32" s="463"/>
      <c r="O32" s="463"/>
      <c r="P32" s="463"/>
      <c r="Q32" s="463"/>
      <c r="R32" s="463"/>
      <c r="S32" s="463"/>
      <c r="T32" s="463"/>
      <c r="U32" s="463"/>
      <c r="V32" s="463"/>
      <c r="W32" s="463"/>
      <c r="X32" s="463"/>
      <c r="Y32" s="463"/>
      <c r="Z32" s="463"/>
      <c r="AA32" s="463"/>
      <c r="AB32" s="463"/>
      <c r="AC32" s="179"/>
    </row>
    <row r="33" spans="3:29" s="149" customFormat="1" ht="11.25" customHeight="1" x14ac:dyDescent="0.2">
      <c r="C33" s="180"/>
      <c r="D33" s="465" t="s">
        <v>909</v>
      </c>
      <c r="E33" s="466"/>
      <c r="F33" s="466"/>
      <c r="G33" s="466"/>
      <c r="H33" s="466"/>
      <c r="I33" s="466"/>
      <c r="J33" s="466"/>
      <c r="K33" s="466"/>
      <c r="L33" s="466"/>
      <c r="M33" s="466"/>
      <c r="N33" s="466"/>
      <c r="O33" s="466"/>
      <c r="P33" s="466"/>
      <c r="Q33" s="466"/>
      <c r="R33" s="466"/>
      <c r="S33" s="466"/>
      <c r="T33" s="466"/>
      <c r="U33" s="466"/>
      <c r="V33" s="466"/>
      <c r="W33" s="466"/>
      <c r="X33" s="466"/>
      <c r="Y33" s="466"/>
      <c r="Z33" s="466"/>
      <c r="AA33" s="466"/>
      <c r="AB33" s="466"/>
      <c r="AC33" s="179"/>
    </row>
    <row r="34" spans="3:29" s="149" customFormat="1" ht="11.25" customHeight="1" x14ac:dyDescent="0.2">
      <c r="C34" s="180"/>
      <c r="D34" s="429"/>
      <c r="E34" s="429"/>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179"/>
    </row>
    <row r="35" spans="3:29" s="149" customFormat="1" ht="11.25" customHeight="1" x14ac:dyDescent="0.2">
      <c r="C35" s="376" t="s">
        <v>910</v>
      </c>
      <c r="D35" s="429"/>
      <c r="E35" s="429"/>
      <c r="F35" s="429"/>
      <c r="G35" s="429"/>
      <c r="H35" s="429"/>
      <c r="I35" s="429"/>
      <c r="J35" s="429"/>
      <c r="K35" s="429"/>
      <c r="L35" s="429"/>
      <c r="M35" s="429"/>
      <c r="N35" s="429"/>
      <c r="O35" s="429"/>
      <c r="P35" s="429"/>
      <c r="Q35" s="429"/>
      <c r="R35" s="429"/>
      <c r="S35" s="429"/>
      <c r="T35" s="429"/>
      <c r="U35" s="429"/>
      <c r="V35" s="429"/>
      <c r="W35" s="429"/>
      <c r="X35" s="429"/>
      <c r="Y35" s="429"/>
      <c r="Z35" s="429"/>
      <c r="AA35" s="429"/>
      <c r="AB35" s="429"/>
      <c r="AC35" s="179"/>
    </row>
    <row r="36" spans="3:29" s="149" customFormat="1" ht="11.25" customHeight="1" x14ac:dyDescent="0.2">
      <c r="C36" s="376"/>
      <c r="D36" s="429"/>
      <c r="E36" s="429"/>
      <c r="F36" s="429"/>
      <c r="G36" s="429"/>
      <c r="H36" s="429"/>
      <c r="I36" s="429"/>
      <c r="J36" s="429"/>
      <c r="K36" s="429"/>
      <c r="L36" s="429"/>
      <c r="M36" s="429"/>
      <c r="N36" s="429"/>
      <c r="O36" s="429"/>
      <c r="P36" s="429"/>
      <c r="Q36" s="429"/>
      <c r="R36" s="429"/>
      <c r="S36" s="429"/>
      <c r="T36" s="429"/>
      <c r="U36" s="429"/>
      <c r="V36" s="429"/>
      <c r="W36" s="429"/>
      <c r="X36" s="429"/>
      <c r="Y36" s="429"/>
      <c r="Z36" s="429"/>
      <c r="AA36" s="429"/>
      <c r="AB36" s="429"/>
      <c r="AC36" s="179"/>
    </row>
    <row r="37" spans="3:29" s="149" customFormat="1" ht="11.25" customHeight="1" x14ac:dyDescent="0.2">
      <c r="C37" s="180"/>
      <c r="D37" s="172" t="s">
        <v>149</v>
      </c>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79"/>
    </row>
    <row r="38" spans="3:29" s="149" customFormat="1" ht="11.25" customHeight="1" x14ac:dyDescent="0.2">
      <c r="C38" s="180"/>
      <c r="D38" s="571" t="s">
        <v>1353</v>
      </c>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179"/>
    </row>
    <row r="39" spans="3:29" s="149" customFormat="1" ht="11.25" customHeight="1" x14ac:dyDescent="0.2">
      <c r="C39" s="180"/>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179"/>
    </row>
    <row r="40" spans="3:29" s="149" customFormat="1" ht="11.25" customHeight="1" x14ac:dyDescent="0.2">
      <c r="C40" s="180"/>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179"/>
    </row>
    <row r="41" spans="3:29" s="149" customFormat="1" ht="11.25" customHeight="1" x14ac:dyDescent="0.2">
      <c r="C41" s="180"/>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179"/>
    </row>
    <row r="42" spans="3:29" s="149" customFormat="1" ht="11.25" customHeight="1" x14ac:dyDescent="0.2">
      <c r="C42" s="180"/>
      <c r="D42" s="178"/>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79"/>
    </row>
    <row r="43" spans="3:29" s="149" customFormat="1" ht="11.25" customHeight="1" x14ac:dyDescent="0.2">
      <c r="C43" s="180"/>
      <c r="D43" s="172" t="s">
        <v>923</v>
      </c>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79"/>
    </row>
    <row r="44" spans="3:29" s="149" customFormat="1" ht="9.75" customHeight="1" x14ac:dyDescent="0.2">
      <c r="C44" s="180"/>
      <c r="D44" s="571" t="s">
        <v>1352</v>
      </c>
      <c r="E44" s="571"/>
      <c r="F44" s="571"/>
      <c r="G44" s="571"/>
      <c r="H44" s="571"/>
      <c r="I44" s="571"/>
      <c r="J44" s="571"/>
      <c r="K44" s="571"/>
      <c r="L44" s="571"/>
      <c r="M44" s="571"/>
      <c r="N44" s="571"/>
      <c r="O44" s="571"/>
      <c r="P44" s="571"/>
      <c r="Q44" s="571"/>
      <c r="R44" s="571"/>
      <c r="S44" s="571"/>
      <c r="T44" s="571"/>
      <c r="U44" s="571"/>
      <c r="V44" s="571"/>
      <c r="W44" s="571"/>
      <c r="X44" s="571"/>
      <c r="Y44" s="571"/>
      <c r="Z44" s="571"/>
      <c r="AA44" s="571"/>
      <c r="AB44" s="571"/>
      <c r="AC44" s="179"/>
    </row>
    <row r="45" spans="3:29" s="149" customFormat="1" ht="11.25" customHeight="1" x14ac:dyDescent="0.2">
      <c r="C45" s="180"/>
      <c r="D45" s="571"/>
      <c r="E45" s="571"/>
      <c r="F45" s="571"/>
      <c r="G45" s="571"/>
      <c r="H45" s="571"/>
      <c r="I45" s="571"/>
      <c r="J45" s="571"/>
      <c r="K45" s="571"/>
      <c r="L45" s="571"/>
      <c r="M45" s="571"/>
      <c r="N45" s="571"/>
      <c r="O45" s="571"/>
      <c r="P45" s="571"/>
      <c r="Q45" s="571"/>
      <c r="R45" s="571"/>
      <c r="S45" s="571"/>
      <c r="T45" s="571"/>
      <c r="U45" s="571"/>
      <c r="V45" s="571"/>
      <c r="W45" s="571"/>
      <c r="X45" s="571"/>
      <c r="Y45" s="571"/>
      <c r="Z45" s="571"/>
      <c r="AA45" s="571"/>
      <c r="AB45" s="571"/>
      <c r="AC45" s="179"/>
    </row>
    <row r="46" spans="3:29" s="149" customFormat="1" ht="11.25" customHeight="1" x14ac:dyDescent="0.2">
      <c r="C46" s="180"/>
      <c r="D46" s="571"/>
      <c r="E46" s="571"/>
      <c r="F46" s="571"/>
      <c r="G46" s="571"/>
      <c r="H46" s="571"/>
      <c r="I46" s="571"/>
      <c r="J46" s="571"/>
      <c r="K46" s="571"/>
      <c r="L46" s="571"/>
      <c r="M46" s="571"/>
      <c r="N46" s="571"/>
      <c r="O46" s="571"/>
      <c r="P46" s="571"/>
      <c r="Q46" s="571"/>
      <c r="R46" s="571"/>
      <c r="S46" s="571"/>
      <c r="T46" s="571"/>
      <c r="U46" s="571"/>
      <c r="V46" s="571"/>
      <c r="W46" s="571"/>
      <c r="X46" s="571"/>
      <c r="Y46" s="571"/>
      <c r="Z46" s="571"/>
      <c r="AA46" s="571"/>
      <c r="AB46" s="571"/>
      <c r="AC46" s="179"/>
    </row>
    <row r="47" spans="3:29" s="149" customFormat="1" ht="11.25" customHeight="1" x14ac:dyDescent="0.2">
      <c r="C47" s="180"/>
      <c r="D47" s="571"/>
      <c r="E47" s="571"/>
      <c r="F47" s="571"/>
      <c r="G47" s="571"/>
      <c r="H47" s="571"/>
      <c r="I47" s="571"/>
      <c r="J47" s="571"/>
      <c r="K47" s="571"/>
      <c r="L47" s="571"/>
      <c r="M47" s="571"/>
      <c r="N47" s="571"/>
      <c r="O47" s="571"/>
      <c r="P47" s="571"/>
      <c r="Q47" s="571"/>
      <c r="R47" s="571"/>
      <c r="S47" s="571"/>
      <c r="T47" s="571"/>
      <c r="U47" s="571"/>
      <c r="V47" s="571"/>
      <c r="W47" s="571"/>
      <c r="X47" s="571"/>
      <c r="Y47" s="571"/>
      <c r="Z47" s="571"/>
      <c r="AA47" s="571"/>
      <c r="AB47" s="571"/>
      <c r="AC47" s="179"/>
    </row>
    <row r="48" spans="3:29" s="149" customFormat="1" ht="11.25" customHeight="1" x14ac:dyDescent="0.2">
      <c r="C48" s="180"/>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179"/>
    </row>
    <row r="49" spans="3:29" s="149" customFormat="1" ht="11.25" customHeight="1" x14ac:dyDescent="0.2">
      <c r="C49" s="180"/>
      <c r="D49" s="571"/>
      <c r="E49" s="571"/>
      <c r="F49" s="571"/>
      <c r="G49" s="571"/>
      <c r="H49" s="571"/>
      <c r="I49" s="571"/>
      <c r="J49" s="571"/>
      <c r="K49" s="571"/>
      <c r="L49" s="571"/>
      <c r="M49" s="571"/>
      <c r="N49" s="571"/>
      <c r="O49" s="571"/>
      <c r="P49" s="571"/>
      <c r="Q49" s="571"/>
      <c r="R49" s="571"/>
      <c r="S49" s="571"/>
      <c r="T49" s="571"/>
      <c r="U49" s="571"/>
      <c r="V49" s="571"/>
      <c r="W49" s="571"/>
      <c r="X49" s="571"/>
      <c r="Y49" s="571"/>
      <c r="Z49" s="571"/>
      <c r="AA49" s="571"/>
      <c r="AB49" s="571"/>
      <c r="AC49" s="179"/>
    </row>
    <row r="50" spans="3:29" s="149" customFormat="1" ht="11.25" customHeight="1" x14ac:dyDescent="0.2">
      <c r="C50" s="180"/>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179"/>
    </row>
    <row r="51" spans="3:29" s="149" customFormat="1" ht="11.25" customHeight="1" x14ac:dyDescent="0.2">
      <c r="C51" s="180"/>
      <c r="D51" s="375" t="s">
        <v>366</v>
      </c>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179"/>
    </row>
    <row r="52" spans="3:29" s="149" customFormat="1" ht="11.25" customHeight="1" x14ac:dyDescent="0.2">
      <c r="C52" s="180"/>
      <c r="D52" s="571" t="s">
        <v>924</v>
      </c>
      <c r="E52" s="571"/>
      <c r="F52" s="571"/>
      <c r="G52" s="571"/>
      <c r="H52" s="571"/>
      <c r="I52" s="571"/>
      <c r="J52" s="571"/>
      <c r="K52" s="571"/>
      <c r="L52" s="571"/>
      <c r="M52" s="571"/>
      <c r="N52" s="571"/>
      <c r="O52" s="571"/>
      <c r="P52" s="571"/>
      <c r="Q52" s="571"/>
      <c r="R52" s="571"/>
      <c r="S52" s="571"/>
      <c r="T52" s="571"/>
      <c r="U52" s="571"/>
      <c r="V52" s="571"/>
      <c r="W52" s="571"/>
      <c r="X52" s="571"/>
      <c r="Y52" s="571"/>
      <c r="Z52" s="571"/>
      <c r="AA52" s="571"/>
      <c r="AB52" s="571"/>
      <c r="AC52" s="179"/>
    </row>
    <row r="53" spans="3:29" s="149" customFormat="1" ht="11.25" customHeight="1" x14ac:dyDescent="0.2">
      <c r="C53" s="180"/>
      <c r="D53" s="571"/>
      <c r="E53" s="571"/>
      <c r="F53" s="571"/>
      <c r="G53" s="571"/>
      <c r="H53" s="571"/>
      <c r="I53" s="571"/>
      <c r="J53" s="571"/>
      <c r="K53" s="571"/>
      <c r="L53" s="571"/>
      <c r="M53" s="571"/>
      <c r="N53" s="571"/>
      <c r="O53" s="571"/>
      <c r="P53" s="571"/>
      <c r="Q53" s="571"/>
      <c r="R53" s="571"/>
      <c r="S53" s="571"/>
      <c r="T53" s="571"/>
      <c r="U53" s="571"/>
      <c r="V53" s="571"/>
      <c r="W53" s="571"/>
      <c r="X53" s="571"/>
      <c r="Y53" s="571"/>
      <c r="Z53" s="571"/>
      <c r="AA53" s="571"/>
      <c r="AB53" s="571"/>
      <c r="AC53" s="179"/>
    </row>
    <row r="54" spans="3:29" s="149" customFormat="1" ht="11.25" customHeight="1" x14ac:dyDescent="0.2">
      <c r="C54" s="180"/>
      <c r="D54" s="571"/>
      <c r="E54" s="571"/>
      <c r="F54" s="571"/>
      <c r="G54" s="571"/>
      <c r="H54" s="571"/>
      <c r="I54" s="571"/>
      <c r="J54" s="571"/>
      <c r="K54" s="571"/>
      <c r="L54" s="571"/>
      <c r="M54" s="571"/>
      <c r="N54" s="571"/>
      <c r="O54" s="571"/>
      <c r="P54" s="571"/>
      <c r="Q54" s="571"/>
      <c r="R54" s="571"/>
      <c r="S54" s="571"/>
      <c r="T54" s="571"/>
      <c r="U54" s="571"/>
      <c r="V54" s="571"/>
      <c r="W54" s="571"/>
      <c r="X54" s="571"/>
      <c r="Y54" s="571"/>
      <c r="Z54" s="571"/>
      <c r="AA54" s="571"/>
      <c r="AB54" s="571"/>
      <c r="AC54" s="179"/>
    </row>
    <row r="55" spans="3:29" s="149" customFormat="1" ht="11.25" customHeight="1" x14ac:dyDescent="0.2">
      <c r="C55" s="180"/>
      <c r="D55" s="571"/>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179"/>
    </row>
    <row r="56" spans="3:29" s="149" customFormat="1" ht="11.25" customHeight="1" x14ac:dyDescent="0.2">
      <c r="C56" s="180"/>
      <c r="D56" s="571"/>
      <c r="E56" s="571"/>
      <c r="F56" s="571"/>
      <c r="G56" s="571"/>
      <c r="H56" s="571"/>
      <c r="I56" s="571"/>
      <c r="J56" s="571"/>
      <c r="K56" s="571"/>
      <c r="L56" s="571"/>
      <c r="M56" s="571"/>
      <c r="N56" s="571"/>
      <c r="O56" s="571"/>
      <c r="P56" s="571"/>
      <c r="Q56" s="571"/>
      <c r="R56" s="571"/>
      <c r="S56" s="571"/>
      <c r="T56" s="571"/>
      <c r="U56" s="571"/>
      <c r="V56" s="571"/>
      <c r="W56" s="571"/>
      <c r="X56" s="571"/>
      <c r="Y56" s="571"/>
      <c r="Z56" s="571"/>
      <c r="AA56" s="571"/>
      <c r="AB56" s="571"/>
      <c r="AC56" s="179"/>
    </row>
    <row r="57" spans="3:29" s="149" customFormat="1" ht="11.25" customHeight="1" x14ac:dyDescent="0.2">
      <c r="C57" s="180"/>
      <c r="D57" s="374"/>
      <c r="E57" s="374"/>
      <c r="F57" s="374"/>
      <c r="G57" s="374"/>
      <c r="H57" s="374"/>
      <c r="I57" s="374"/>
      <c r="J57" s="374"/>
      <c r="K57" s="374"/>
      <c r="L57" s="374"/>
      <c r="M57" s="374"/>
      <c r="N57" s="374"/>
      <c r="O57" s="374"/>
      <c r="P57" s="374"/>
      <c r="Q57" s="374"/>
      <c r="R57" s="374"/>
      <c r="S57" s="374"/>
      <c r="T57" s="374"/>
      <c r="U57" s="374"/>
      <c r="V57" s="374"/>
      <c r="W57" s="374"/>
      <c r="X57" s="374"/>
      <c r="Y57" s="374"/>
      <c r="Z57" s="374"/>
      <c r="AA57" s="374"/>
      <c r="AB57" s="374"/>
      <c r="AC57" s="179"/>
    </row>
    <row r="58" spans="3:29" s="149" customFormat="1" ht="11.25" customHeight="1" x14ac:dyDescent="0.2">
      <c r="C58" s="180"/>
      <c r="D58" s="172" t="s">
        <v>206</v>
      </c>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79"/>
    </row>
    <row r="59" spans="3:29" s="149" customFormat="1" ht="11.25" customHeight="1" x14ac:dyDescent="0.2">
      <c r="C59" s="180"/>
      <c r="D59" s="571" t="s">
        <v>796</v>
      </c>
      <c r="E59" s="571"/>
      <c r="F59" s="571"/>
      <c r="G59" s="571"/>
      <c r="H59" s="571"/>
      <c r="I59" s="571"/>
      <c r="J59" s="571"/>
      <c r="K59" s="571"/>
      <c r="L59" s="571"/>
      <c r="M59" s="571"/>
      <c r="N59" s="571"/>
      <c r="O59" s="571"/>
      <c r="P59" s="571"/>
      <c r="Q59" s="571"/>
      <c r="R59" s="571"/>
      <c r="S59" s="571"/>
      <c r="T59" s="571"/>
      <c r="U59" s="571"/>
      <c r="V59" s="571"/>
      <c r="W59" s="571"/>
      <c r="X59" s="571"/>
      <c r="Y59" s="571"/>
      <c r="Z59" s="571"/>
      <c r="AA59" s="571"/>
      <c r="AB59" s="571"/>
      <c r="AC59" s="179"/>
    </row>
    <row r="60" spans="3:29" s="149" customFormat="1" ht="11.25" customHeight="1" x14ac:dyDescent="0.2">
      <c r="C60" s="180"/>
      <c r="D60" s="571"/>
      <c r="E60" s="571"/>
      <c r="F60" s="571"/>
      <c r="G60" s="571"/>
      <c r="H60" s="571"/>
      <c r="I60" s="571"/>
      <c r="J60" s="571"/>
      <c r="K60" s="571"/>
      <c r="L60" s="571"/>
      <c r="M60" s="571"/>
      <c r="N60" s="571"/>
      <c r="O60" s="571"/>
      <c r="P60" s="571"/>
      <c r="Q60" s="571"/>
      <c r="R60" s="571"/>
      <c r="S60" s="571"/>
      <c r="T60" s="571"/>
      <c r="U60" s="571"/>
      <c r="V60" s="571"/>
      <c r="W60" s="571"/>
      <c r="X60" s="571"/>
      <c r="Y60" s="571"/>
      <c r="Z60" s="571"/>
      <c r="AA60" s="571"/>
      <c r="AB60" s="571"/>
      <c r="AC60" s="179"/>
    </row>
    <row r="61" spans="3:29" s="149" customFormat="1" ht="11.25" customHeight="1" x14ac:dyDescent="0.2">
      <c r="C61" s="180"/>
      <c r="D61" s="571"/>
      <c r="E61" s="571"/>
      <c r="F61" s="571"/>
      <c r="G61" s="571"/>
      <c r="H61" s="571"/>
      <c r="I61" s="571"/>
      <c r="J61" s="571"/>
      <c r="K61" s="571"/>
      <c r="L61" s="571"/>
      <c r="M61" s="571"/>
      <c r="N61" s="571"/>
      <c r="O61" s="571"/>
      <c r="P61" s="571"/>
      <c r="Q61" s="571"/>
      <c r="R61" s="571"/>
      <c r="S61" s="571"/>
      <c r="T61" s="571"/>
      <c r="U61" s="571"/>
      <c r="V61" s="571"/>
      <c r="W61" s="571"/>
      <c r="X61" s="571"/>
      <c r="Y61" s="571"/>
      <c r="Z61" s="571"/>
      <c r="AA61" s="571"/>
      <c r="AB61" s="571"/>
      <c r="AC61" s="179"/>
    </row>
    <row r="62" spans="3:29" s="149" customFormat="1" ht="11.25" customHeight="1" x14ac:dyDescent="0.2">
      <c r="C62" s="180"/>
      <c r="D62" s="571"/>
      <c r="E62" s="571"/>
      <c r="F62" s="571"/>
      <c r="G62" s="571"/>
      <c r="H62" s="571"/>
      <c r="I62" s="571"/>
      <c r="J62" s="571"/>
      <c r="K62" s="571"/>
      <c r="L62" s="571"/>
      <c r="M62" s="571"/>
      <c r="N62" s="571"/>
      <c r="O62" s="571"/>
      <c r="P62" s="571"/>
      <c r="Q62" s="571"/>
      <c r="R62" s="571"/>
      <c r="S62" s="571"/>
      <c r="T62" s="571"/>
      <c r="U62" s="571"/>
      <c r="V62" s="571"/>
      <c r="W62" s="571"/>
      <c r="X62" s="571"/>
      <c r="Y62" s="571"/>
      <c r="Z62" s="571"/>
      <c r="AA62" s="571"/>
      <c r="AB62" s="571"/>
      <c r="AC62" s="179"/>
    </row>
    <row r="63" spans="3:29" s="149" customFormat="1" ht="11.25" customHeight="1" thickBot="1" x14ac:dyDescent="0.25">
      <c r="C63" s="432"/>
      <c r="D63" s="433"/>
      <c r="E63" s="433"/>
      <c r="F63" s="433"/>
      <c r="G63" s="433"/>
      <c r="H63" s="433"/>
      <c r="I63" s="433"/>
      <c r="J63" s="433"/>
      <c r="K63" s="433"/>
      <c r="L63" s="433"/>
      <c r="M63" s="433"/>
      <c r="N63" s="433"/>
      <c r="O63" s="433"/>
      <c r="P63" s="433"/>
      <c r="Q63" s="433"/>
      <c r="R63" s="433"/>
      <c r="S63" s="433"/>
      <c r="T63" s="433"/>
      <c r="U63" s="433"/>
      <c r="V63" s="433"/>
      <c r="W63" s="433"/>
      <c r="X63" s="433"/>
      <c r="Y63" s="433"/>
      <c r="Z63" s="433"/>
      <c r="AA63" s="433"/>
      <c r="AB63" s="433"/>
      <c r="AC63" s="434"/>
    </row>
    <row r="64" spans="3:29" s="149" customFormat="1" ht="11.25" customHeight="1" x14ac:dyDescent="0.2">
      <c r="C64" s="435"/>
      <c r="D64" s="436" t="s">
        <v>795</v>
      </c>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3"/>
    </row>
    <row r="65" spans="3:29" s="149" customFormat="1" ht="9" customHeight="1" x14ac:dyDescent="0.2">
      <c r="C65" s="180"/>
      <c r="D65" s="574" t="s">
        <v>912</v>
      </c>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179"/>
    </row>
    <row r="66" spans="3:29" s="149" customFormat="1" ht="11.25" customHeight="1" x14ac:dyDescent="0.2">
      <c r="C66" s="180"/>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179"/>
    </row>
    <row r="67" spans="3:29" s="149" customFormat="1" ht="11.25" customHeight="1" x14ac:dyDescent="0.2">
      <c r="C67" s="180"/>
      <c r="D67" s="574"/>
      <c r="E67" s="574"/>
      <c r="F67" s="574"/>
      <c r="G67" s="574"/>
      <c r="H67" s="574"/>
      <c r="I67" s="574"/>
      <c r="J67" s="574"/>
      <c r="K67" s="574"/>
      <c r="L67" s="574"/>
      <c r="M67" s="574"/>
      <c r="N67" s="574"/>
      <c r="O67" s="574"/>
      <c r="P67" s="574"/>
      <c r="Q67" s="574"/>
      <c r="R67" s="574"/>
      <c r="S67" s="574"/>
      <c r="T67" s="574"/>
      <c r="U67" s="574"/>
      <c r="V67" s="574"/>
      <c r="W67" s="574"/>
      <c r="X67" s="574"/>
      <c r="Y67" s="574"/>
      <c r="Z67" s="574"/>
      <c r="AA67" s="574"/>
      <c r="AB67" s="574"/>
      <c r="AC67" s="179"/>
    </row>
    <row r="68" spans="3:29" s="149" customFormat="1" ht="11.25" customHeight="1" x14ac:dyDescent="0.2">
      <c r="C68" s="180"/>
      <c r="D68" s="574"/>
      <c r="E68" s="574"/>
      <c r="F68" s="574"/>
      <c r="G68" s="574"/>
      <c r="H68" s="574"/>
      <c r="I68" s="574"/>
      <c r="J68" s="574"/>
      <c r="K68" s="574"/>
      <c r="L68" s="574"/>
      <c r="M68" s="574"/>
      <c r="N68" s="574"/>
      <c r="O68" s="574"/>
      <c r="P68" s="574"/>
      <c r="Q68" s="574"/>
      <c r="R68" s="574"/>
      <c r="S68" s="574"/>
      <c r="T68" s="574"/>
      <c r="U68" s="574"/>
      <c r="V68" s="574"/>
      <c r="W68" s="574"/>
      <c r="X68" s="574"/>
      <c r="Y68" s="574"/>
      <c r="Z68" s="574"/>
      <c r="AA68" s="574"/>
      <c r="AB68" s="574"/>
      <c r="AC68" s="179"/>
    </row>
    <row r="69" spans="3:29" s="149" customFormat="1" ht="11.25" customHeight="1" x14ac:dyDescent="0.2">
      <c r="C69" s="180"/>
      <c r="D69" s="574"/>
      <c r="E69" s="574"/>
      <c r="F69" s="574"/>
      <c r="G69" s="574"/>
      <c r="H69" s="574"/>
      <c r="I69" s="574"/>
      <c r="J69" s="574"/>
      <c r="K69" s="574"/>
      <c r="L69" s="574"/>
      <c r="M69" s="574"/>
      <c r="N69" s="574"/>
      <c r="O69" s="574"/>
      <c r="P69" s="574"/>
      <c r="Q69" s="574"/>
      <c r="R69" s="574"/>
      <c r="S69" s="574"/>
      <c r="T69" s="574"/>
      <c r="U69" s="574"/>
      <c r="V69" s="574"/>
      <c r="W69" s="574"/>
      <c r="X69" s="574"/>
      <c r="Y69" s="574"/>
      <c r="Z69" s="574"/>
      <c r="AA69" s="574"/>
      <c r="AB69" s="574"/>
      <c r="AC69" s="179"/>
    </row>
    <row r="70" spans="3:29" s="149" customFormat="1" ht="10.5" customHeight="1" x14ac:dyDescent="0.2">
      <c r="C70" s="177"/>
      <c r="D70" s="178"/>
      <c r="E70" s="11"/>
      <c r="F70" s="11"/>
      <c r="G70" s="11"/>
      <c r="H70" s="11"/>
      <c r="I70" s="11"/>
      <c r="J70" s="11"/>
      <c r="K70" s="11"/>
      <c r="L70" s="11"/>
      <c r="M70" s="11"/>
      <c r="N70" s="11"/>
      <c r="O70" s="11"/>
      <c r="P70" s="11"/>
      <c r="Q70" s="11"/>
      <c r="R70" s="11"/>
      <c r="S70" s="11"/>
      <c r="T70" s="11"/>
      <c r="U70" s="11"/>
      <c r="V70" s="11"/>
      <c r="W70" s="11"/>
      <c r="X70" s="11"/>
      <c r="Y70" s="11"/>
      <c r="Z70" s="11"/>
      <c r="AA70" s="11"/>
      <c r="AB70" s="11"/>
      <c r="AC70" s="176"/>
    </row>
    <row r="71" spans="3:29" s="149" customFormat="1" ht="11.25" customHeight="1" x14ac:dyDescent="0.2">
      <c r="C71" s="177"/>
      <c r="D71" s="332" t="s">
        <v>797</v>
      </c>
      <c r="E71" s="11"/>
      <c r="F71" s="11"/>
      <c r="G71" s="11"/>
      <c r="H71" s="11"/>
      <c r="I71" s="11"/>
      <c r="J71" s="11"/>
      <c r="K71" s="11"/>
      <c r="L71" s="11"/>
      <c r="M71" s="11"/>
      <c r="N71" s="11"/>
      <c r="O71" s="11"/>
      <c r="P71" s="11"/>
      <c r="Q71" s="11"/>
      <c r="R71" s="11"/>
      <c r="S71" s="11"/>
      <c r="T71" s="11"/>
      <c r="U71" s="11"/>
      <c r="V71" s="11"/>
      <c r="W71" s="11"/>
      <c r="X71" s="11"/>
      <c r="Y71" s="11"/>
      <c r="Z71" s="11"/>
      <c r="AA71" s="11"/>
      <c r="AB71" s="11"/>
      <c r="AC71" s="176"/>
    </row>
    <row r="72" spans="3:29" s="149" customFormat="1" ht="11.25" customHeight="1" x14ac:dyDescent="0.2">
      <c r="C72" s="177"/>
      <c r="D72" s="575" t="s">
        <v>838</v>
      </c>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176"/>
    </row>
    <row r="73" spans="3:29" s="149" customFormat="1" ht="11.25" customHeight="1" x14ac:dyDescent="0.2">
      <c r="C73" s="177"/>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176"/>
    </row>
    <row r="74" spans="3:29" s="149" customFormat="1" ht="10.5" customHeight="1" x14ac:dyDescent="0.2">
      <c r="C74" s="177"/>
      <c r="D74" s="331"/>
      <c r="E74" s="331"/>
      <c r="F74" s="331"/>
      <c r="G74" s="331"/>
      <c r="H74" s="331"/>
      <c r="I74" s="331"/>
      <c r="J74" s="331"/>
      <c r="K74" s="331"/>
      <c r="L74" s="331"/>
      <c r="M74" s="331"/>
      <c r="N74" s="331"/>
      <c r="O74" s="331"/>
      <c r="P74" s="331"/>
      <c r="Q74" s="331"/>
      <c r="R74" s="331"/>
      <c r="S74" s="331"/>
      <c r="T74" s="331"/>
      <c r="U74" s="331"/>
      <c r="V74" s="331"/>
      <c r="W74" s="331"/>
      <c r="X74" s="331"/>
      <c r="Y74" s="331"/>
      <c r="Z74" s="331"/>
      <c r="AA74" s="331"/>
      <c r="AB74" s="331"/>
      <c r="AC74" s="176"/>
    </row>
    <row r="75" spans="3:29" s="149" customFormat="1" ht="11.25" customHeight="1" x14ac:dyDescent="0.2">
      <c r="C75" s="177"/>
      <c r="D75" s="364" t="s">
        <v>829</v>
      </c>
      <c r="E75" s="363"/>
      <c r="F75" s="363"/>
      <c r="G75" s="363"/>
      <c r="H75" s="363"/>
      <c r="I75" s="331"/>
      <c r="J75" s="331"/>
      <c r="K75" s="331"/>
      <c r="L75" s="331"/>
      <c r="M75" s="331"/>
      <c r="N75" s="331"/>
      <c r="O75" s="331"/>
      <c r="P75" s="331"/>
      <c r="Q75" s="331"/>
      <c r="R75" s="331"/>
      <c r="S75" s="331"/>
      <c r="T75" s="331"/>
      <c r="U75" s="331"/>
      <c r="V75" s="331"/>
      <c r="W75" s="331"/>
      <c r="X75" s="331"/>
      <c r="Y75" s="331"/>
      <c r="Z75" s="331"/>
      <c r="AA75" s="331"/>
      <c r="AB75" s="331"/>
      <c r="AC75" s="176"/>
    </row>
    <row r="76" spans="3:29" s="149" customFormat="1" ht="11.25" customHeight="1" x14ac:dyDescent="0.2">
      <c r="C76" s="177"/>
      <c r="D76" s="574" t="s">
        <v>925</v>
      </c>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176"/>
    </row>
    <row r="77" spans="3:29" s="149" customFormat="1" ht="11.25" customHeight="1" x14ac:dyDescent="0.2">
      <c r="C77" s="177"/>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176"/>
    </row>
    <row r="78" spans="3:29" s="149" customFormat="1" ht="11.25" customHeight="1" x14ac:dyDescent="0.2">
      <c r="C78" s="177"/>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176"/>
    </row>
    <row r="79" spans="3:29" s="149" customFormat="1" ht="10.5" customHeight="1" x14ac:dyDescent="0.2">
      <c r="C79" s="177"/>
      <c r="D79" s="362"/>
      <c r="E79" s="362"/>
      <c r="F79" s="362"/>
      <c r="G79" s="362"/>
      <c r="H79" s="362"/>
      <c r="I79" s="362"/>
      <c r="J79" s="362"/>
      <c r="K79" s="362"/>
      <c r="L79" s="362"/>
      <c r="M79" s="362"/>
      <c r="N79" s="362"/>
      <c r="O79" s="362"/>
      <c r="P79" s="362"/>
      <c r="Q79" s="362"/>
      <c r="R79" s="362"/>
      <c r="S79" s="362"/>
      <c r="T79" s="362"/>
      <c r="U79" s="362"/>
      <c r="V79" s="362"/>
      <c r="W79" s="362"/>
      <c r="X79" s="362"/>
      <c r="Y79" s="362"/>
      <c r="Z79" s="362"/>
      <c r="AA79" s="362"/>
      <c r="AB79" s="362"/>
      <c r="AC79" s="176"/>
    </row>
    <row r="80" spans="3:29" s="149" customFormat="1" ht="11.25" customHeight="1" x14ac:dyDescent="0.2">
      <c r="C80" s="177"/>
      <c r="D80" s="182" t="s">
        <v>150</v>
      </c>
      <c r="E80" s="362"/>
      <c r="F80" s="362"/>
      <c r="G80" s="362"/>
      <c r="H80" s="362"/>
      <c r="I80" s="362"/>
      <c r="J80" s="362"/>
      <c r="K80" s="362"/>
      <c r="L80" s="362"/>
      <c r="M80" s="362"/>
      <c r="N80" s="362"/>
      <c r="O80" s="362"/>
      <c r="P80" s="362"/>
      <c r="Q80" s="362"/>
      <c r="R80" s="362"/>
      <c r="S80" s="362"/>
      <c r="T80" s="362"/>
      <c r="U80" s="362"/>
      <c r="V80" s="362"/>
      <c r="W80" s="362"/>
      <c r="X80" s="362"/>
      <c r="Y80" s="362"/>
      <c r="Z80" s="362"/>
      <c r="AA80" s="362"/>
      <c r="AB80" s="362"/>
      <c r="AC80" s="176"/>
    </row>
    <row r="81" spans="3:29" s="149" customFormat="1" ht="11.25" customHeight="1" x14ac:dyDescent="0.2">
      <c r="C81" s="177"/>
      <c r="D81" s="574" t="s">
        <v>794</v>
      </c>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176"/>
    </row>
    <row r="82" spans="3:29" s="149" customFormat="1" ht="11.25" customHeight="1" x14ac:dyDescent="0.2">
      <c r="C82" s="177"/>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176"/>
    </row>
    <row r="83" spans="3:29" s="149" customFormat="1" ht="11.25" customHeight="1" x14ac:dyDescent="0.2">
      <c r="C83" s="177"/>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176"/>
    </row>
    <row r="84" spans="3:29" s="149" customFormat="1" ht="6.75" customHeight="1" thickBot="1" x14ac:dyDescent="0.25">
      <c r="C84" s="175"/>
      <c r="D84" s="174"/>
      <c r="E84" s="174"/>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3"/>
    </row>
    <row r="85" spans="3:29" s="149" customFormat="1" ht="13.5" customHeight="1" thickBot="1" x14ac:dyDescent="0.25">
      <c r="C85" s="459">
        <v>1</v>
      </c>
      <c r="D85" s="424" t="s">
        <v>1414</v>
      </c>
      <c r="E85" s="425"/>
      <c r="F85" s="426"/>
      <c r="G85" s="426"/>
      <c r="H85" s="426"/>
      <c r="I85" s="426"/>
      <c r="J85" s="426"/>
      <c r="K85" s="426"/>
      <c r="L85" s="426"/>
      <c r="M85" s="426"/>
      <c r="N85" s="426"/>
      <c r="O85" s="426"/>
      <c r="P85" s="426"/>
      <c r="Q85" s="426"/>
      <c r="R85" s="426"/>
      <c r="S85" s="426"/>
      <c r="T85" s="426"/>
      <c r="U85" s="426"/>
      <c r="V85" s="426"/>
      <c r="W85" s="426"/>
      <c r="X85" s="426"/>
      <c r="Y85" s="426"/>
      <c r="Z85" s="426"/>
      <c r="AA85" s="426"/>
      <c r="AB85" s="427"/>
      <c r="AC85" s="424"/>
    </row>
    <row r="86" spans="3:29" s="149" customFormat="1" ht="10.5" customHeight="1" x14ac:dyDescent="0.2">
      <c r="C86" s="164"/>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c r="AB86" s="165"/>
      <c r="AC86" s="161"/>
    </row>
    <row r="87" spans="3:29" s="149" customFormat="1" ht="15.75" customHeight="1" x14ac:dyDescent="0.2">
      <c r="C87" s="164"/>
      <c r="D87" s="589" t="s">
        <v>1415</v>
      </c>
      <c r="E87" s="589"/>
      <c r="F87" s="589"/>
      <c r="G87" s="589"/>
      <c r="H87" s="589"/>
      <c r="I87" s="589"/>
      <c r="J87" s="589"/>
      <c r="K87" s="589"/>
      <c r="L87" s="589"/>
      <c r="M87" s="589"/>
      <c r="N87" s="589"/>
      <c r="O87" s="589"/>
      <c r="P87" s="589"/>
      <c r="Q87" s="589"/>
      <c r="R87" s="589"/>
      <c r="S87" s="589"/>
      <c r="T87" s="589"/>
      <c r="U87" s="589"/>
      <c r="V87" s="589"/>
      <c r="W87" s="589"/>
      <c r="X87" s="589"/>
      <c r="Y87" s="589"/>
      <c r="Z87" s="589"/>
      <c r="AA87" s="589"/>
      <c r="AB87" s="589"/>
      <c r="AC87" s="161"/>
    </row>
    <row r="88" spans="3:29" s="149" customFormat="1" ht="11.25" customHeight="1" thickBot="1" x14ac:dyDescent="0.25">
      <c r="C88" s="164"/>
      <c r="D88" s="590"/>
      <c r="E88" s="590"/>
      <c r="F88" s="590"/>
      <c r="G88" s="590"/>
      <c r="H88" s="590"/>
      <c r="I88" s="590"/>
      <c r="J88" s="590"/>
      <c r="K88" s="590"/>
      <c r="L88" s="590"/>
      <c r="M88" s="590"/>
      <c r="N88" s="590"/>
      <c r="O88" s="590"/>
      <c r="P88" s="590"/>
      <c r="Q88" s="590"/>
      <c r="R88" s="590"/>
      <c r="S88" s="590"/>
      <c r="T88" s="590"/>
      <c r="U88" s="590"/>
      <c r="V88" s="590"/>
      <c r="W88" s="590"/>
      <c r="X88" s="590"/>
      <c r="Y88" s="590"/>
      <c r="Z88" s="590"/>
      <c r="AA88" s="590"/>
      <c r="AB88" s="590"/>
      <c r="AC88" s="161"/>
    </row>
    <row r="89" spans="3:29" s="149" customFormat="1" ht="13.5" customHeight="1" thickBot="1" x14ac:dyDescent="0.25">
      <c r="C89" s="459">
        <v>2</v>
      </c>
      <c r="D89" s="424" t="s">
        <v>926</v>
      </c>
      <c r="E89" s="425"/>
      <c r="F89" s="426"/>
      <c r="G89" s="426"/>
      <c r="H89" s="426"/>
      <c r="I89" s="426"/>
      <c r="J89" s="426"/>
      <c r="K89" s="426"/>
      <c r="L89" s="426"/>
      <c r="M89" s="426"/>
      <c r="N89" s="426"/>
      <c r="O89" s="426"/>
      <c r="P89" s="426"/>
      <c r="Q89" s="426"/>
      <c r="R89" s="426"/>
      <c r="S89" s="426"/>
      <c r="T89" s="426"/>
      <c r="U89" s="426"/>
      <c r="V89" s="426"/>
      <c r="W89" s="426"/>
      <c r="X89" s="426"/>
      <c r="Y89" s="426"/>
      <c r="Z89" s="426"/>
      <c r="AA89" s="426"/>
      <c r="AB89" s="427"/>
      <c r="AC89" s="424"/>
    </row>
    <row r="90" spans="3:29" s="149" customFormat="1" ht="11.25" customHeight="1" thickBot="1" x14ac:dyDescent="0.25">
      <c r="C90" s="423" t="s">
        <v>290</v>
      </c>
      <c r="D90" s="424" t="s">
        <v>291</v>
      </c>
      <c r="E90" s="425"/>
      <c r="F90" s="425"/>
      <c r="G90" s="426"/>
      <c r="H90" s="426"/>
      <c r="I90" s="426"/>
      <c r="J90" s="426"/>
      <c r="K90" s="426"/>
      <c r="L90" s="426"/>
      <c r="M90" s="426"/>
      <c r="N90" s="426"/>
      <c r="O90" s="426"/>
      <c r="P90" s="426"/>
      <c r="Q90" s="426"/>
      <c r="R90" s="426"/>
      <c r="S90" s="426"/>
      <c r="T90" s="426"/>
      <c r="U90" s="426"/>
      <c r="V90" s="426"/>
      <c r="W90" s="426"/>
      <c r="X90" s="426"/>
      <c r="Y90" s="426"/>
      <c r="Z90" s="426"/>
      <c r="AA90" s="426"/>
      <c r="AB90" s="426"/>
      <c r="AC90" s="427"/>
    </row>
    <row r="91" spans="3:29" s="149" customFormat="1" ht="10.5" customHeight="1" x14ac:dyDescent="0.2">
      <c r="C91" s="164"/>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1"/>
    </row>
    <row r="92" spans="3:29" s="149" customFormat="1" ht="11.25" customHeight="1" x14ac:dyDescent="0.2">
      <c r="C92" s="164"/>
      <c r="D92" s="165" t="s">
        <v>1350</v>
      </c>
      <c r="E92" s="165"/>
      <c r="F92" s="165"/>
      <c r="G92" s="165"/>
      <c r="H92" s="165"/>
      <c r="I92" s="165"/>
      <c r="J92" s="165"/>
      <c r="K92" s="165"/>
      <c r="L92" s="165"/>
      <c r="M92" s="165"/>
      <c r="N92" s="165"/>
      <c r="O92" s="165"/>
      <c r="P92" s="165"/>
      <c r="Q92" s="165"/>
      <c r="R92" s="165"/>
      <c r="S92" s="165"/>
      <c r="T92" s="165"/>
      <c r="U92" s="165"/>
      <c r="V92" s="165"/>
      <c r="W92" s="165"/>
      <c r="X92" s="165"/>
      <c r="Y92" s="165"/>
      <c r="Z92" s="165"/>
      <c r="AA92" s="165"/>
      <c r="AB92" s="165"/>
      <c r="AC92" s="161"/>
    </row>
    <row r="93" spans="3:29" s="149" customFormat="1" ht="11.25" customHeight="1" x14ac:dyDescent="0.2">
      <c r="C93" s="164"/>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c r="AB93" s="165"/>
      <c r="AC93" s="161"/>
    </row>
    <row r="94" spans="3:29" s="149" customFormat="1" ht="11.25" customHeight="1" x14ac:dyDescent="0.2">
      <c r="C94" s="164"/>
      <c r="D94" s="169" t="s">
        <v>232</v>
      </c>
      <c r="E94" s="169" t="s">
        <v>927</v>
      </c>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161"/>
    </row>
    <row r="95" spans="3:29" s="149" customFormat="1" ht="11.25" customHeight="1" x14ac:dyDescent="0.2">
      <c r="C95" s="164"/>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1"/>
    </row>
    <row r="96" spans="3:29" s="149" customFormat="1" ht="11.25" customHeight="1" x14ac:dyDescent="0.2">
      <c r="C96" s="164"/>
      <c r="D96" s="165"/>
      <c r="E96" s="165"/>
      <c r="F96" s="169" t="s">
        <v>227</v>
      </c>
      <c r="G96" s="165"/>
      <c r="H96" s="165"/>
      <c r="I96" s="165"/>
      <c r="J96" s="165"/>
      <c r="K96" s="165"/>
      <c r="L96" s="165"/>
      <c r="M96" s="165"/>
      <c r="N96" s="165"/>
      <c r="O96" s="165"/>
      <c r="P96" s="165"/>
      <c r="Q96" s="165"/>
      <c r="R96" s="165"/>
      <c r="S96" s="165"/>
      <c r="T96" s="165"/>
      <c r="U96" s="165"/>
      <c r="V96" s="165"/>
      <c r="W96" s="165"/>
      <c r="X96" s="165"/>
      <c r="Y96" s="165"/>
      <c r="Z96" s="165"/>
      <c r="AA96" s="165"/>
      <c r="AB96" s="165"/>
      <c r="AC96" s="161"/>
    </row>
    <row r="97" spans="3:29" s="149" customFormat="1" ht="11.25" customHeight="1" x14ac:dyDescent="0.2">
      <c r="C97" s="164"/>
      <c r="D97" s="165"/>
      <c r="E97" s="165"/>
      <c r="F97" s="165"/>
      <c r="G97" s="573" t="s">
        <v>798</v>
      </c>
      <c r="H97" s="573"/>
      <c r="I97" s="573"/>
      <c r="J97" s="573"/>
      <c r="K97" s="573"/>
      <c r="L97" s="573"/>
      <c r="M97" s="573"/>
      <c r="N97" s="573"/>
      <c r="O97" s="573"/>
      <c r="P97" s="573"/>
      <c r="Q97" s="573"/>
      <c r="R97" s="573"/>
      <c r="S97" s="573"/>
      <c r="T97" s="573"/>
      <c r="U97" s="573"/>
      <c r="V97" s="573"/>
      <c r="W97" s="573"/>
      <c r="X97" s="573"/>
      <c r="Y97" s="573"/>
      <c r="Z97" s="573"/>
      <c r="AA97" s="573"/>
      <c r="AB97" s="573"/>
      <c r="AC97" s="161"/>
    </row>
    <row r="98" spans="3:29" s="149" customFormat="1" ht="11.25" customHeight="1" x14ac:dyDescent="0.2">
      <c r="C98" s="164"/>
      <c r="D98" s="165"/>
      <c r="E98" s="165"/>
      <c r="F98" s="165"/>
      <c r="G98" s="573"/>
      <c r="H98" s="573"/>
      <c r="I98" s="573"/>
      <c r="J98" s="573"/>
      <c r="K98" s="573"/>
      <c r="L98" s="573"/>
      <c r="M98" s="573"/>
      <c r="N98" s="573"/>
      <c r="O98" s="573"/>
      <c r="P98" s="573"/>
      <c r="Q98" s="573"/>
      <c r="R98" s="573"/>
      <c r="S98" s="573"/>
      <c r="T98" s="573"/>
      <c r="U98" s="573"/>
      <c r="V98" s="573"/>
      <c r="W98" s="573"/>
      <c r="X98" s="573"/>
      <c r="Y98" s="573"/>
      <c r="Z98" s="573"/>
      <c r="AA98" s="573"/>
      <c r="AB98" s="573"/>
      <c r="AC98" s="161"/>
    </row>
    <row r="99" spans="3:29" s="149" customFormat="1" ht="11.25" customHeight="1" x14ac:dyDescent="0.2">
      <c r="C99" s="164"/>
      <c r="D99" s="165"/>
      <c r="E99" s="165"/>
      <c r="F99" s="169" t="s">
        <v>226</v>
      </c>
      <c r="G99" s="165"/>
      <c r="H99" s="165"/>
      <c r="I99" s="165"/>
      <c r="J99" s="165"/>
      <c r="K99" s="165"/>
      <c r="L99" s="165"/>
      <c r="M99" s="165"/>
      <c r="N99" s="165"/>
      <c r="O99" s="165"/>
      <c r="P99" s="165"/>
      <c r="Q99" s="165"/>
      <c r="R99" s="165"/>
      <c r="S99" s="165"/>
      <c r="T99" s="165"/>
      <c r="U99" s="165"/>
      <c r="V99" s="165"/>
      <c r="W99" s="165"/>
      <c r="X99" s="165"/>
      <c r="Y99" s="165"/>
      <c r="Z99" s="165"/>
      <c r="AA99" s="165"/>
      <c r="AB99" s="165"/>
      <c r="AC99" s="161"/>
    </row>
    <row r="100" spans="3:29" s="149" customFormat="1" ht="11.25" customHeight="1" x14ac:dyDescent="0.2">
      <c r="C100" s="164"/>
      <c r="D100" s="165"/>
      <c r="E100" s="165"/>
      <c r="F100" s="165"/>
      <c r="G100" s="573" t="s">
        <v>895</v>
      </c>
      <c r="H100" s="573"/>
      <c r="I100" s="573"/>
      <c r="J100" s="573"/>
      <c r="K100" s="573"/>
      <c r="L100" s="573"/>
      <c r="M100" s="573"/>
      <c r="N100" s="573"/>
      <c r="O100" s="573"/>
      <c r="P100" s="573"/>
      <c r="Q100" s="573"/>
      <c r="R100" s="573"/>
      <c r="S100" s="573"/>
      <c r="T100" s="573"/>
      <c r="U100" s="573"/>
      <c r="V100" s="573"/>
      <c r="W100" s="573"/>
      <c r="X100" s="573"/>
      <c r="Y100" s="573"/>
      <c r="Z100" s="573"/>
      <c r="AA100" s="573"/>
      <c r="AB100" s="573"/>
      <c r="AC100" s="161"/>
    </row>
    <row r="101" spans="3:29" s="149" customFormat="1" ht="11.25" customHeight="1" x14ac:dyDescent="0.2">
      <c r="C101" s="164"/>
      <c r="D101" s="165"/>
      <c r="E101" s="165"/>
      <c r="F101" s="165"/>
      <c r="G101" s="573"/>
      <c r="H101" s="573"/>
      <c r="I101" s="573"/>
      <c r="J101" s="573"/>
      <c r="K101" s="573"/>
      <c r="L101" s="573"/>
      <c r="M101" s="573"/>
      <c r="N101" s="573"/>
      <c r="O101" s="573"/>
      <c r="P101" s="573"/>
      <c r="Q101" s="573"/>
      <c r="R101" s="573"/>
      <c r="S101" s="573"/>
      <c r="T101" s="573"/>
      <c r="U101" s="573"/>
      <c r="V101" s="573"/>
      <c r="W101" s="573"/>
      <c r="X101" s="573"/>
      <c r="Y101" s="573"/>
      <c r="Z101" s="573"/>
      <c r="AA101" s="573"/>
      <c r="AB101" s="573"/>
      <c r="AC101" s="161"/>
    </row>
    <row r="102" spans="3:29" s="149" customFormat="1" ht="11.25" customHeight="1" x14ac:dyDescent="0.2">
      <c r="C102" s="164"/>
      <c r="D102" s="165"/>
      <c r="E102" s="165"/>
      <c r="F102" s="169" t="s">
        <v>218</v>
      </c>
      <c r="G102" s="165"/>
      <c r="H102" s="165"/>
      <c r="I102" s="165"/>
      <c r="J102" s="165"/>
      <c r="K102" s="165"/>
      <c r="L102" s="165"/>
      <c r="M102" s="165"/>
      <c r="N102" s="165"/>
      <c r="O102" s="165"/>
      <c r="P102" s="165"/>
      <c r="Q102" s="165"/>
      <c r="R102" s="165"/>
      <c r="S102" s="165"/>
      <c r="T102" s="165"/>
      <c r="U102" s="165"/>
      <c r="V102" s="165"/>
      <c r="W102" s="165"/>
      <c r="X102" s="165"/>
      <c r="Y102" s="165"/>
      <c r="Z102" s="165"/>
      <c r="AA102" s="165"/>
      <c r="AB102" s="165"/>
      <c r="AC102" s="161"/>
    </row>
    <row r="103" spans="3:29" s="149" customFormat="1" ht="11.25" customHeight="1" x14ac:dyDescent="0.2">
      <c r="C103" s="164"/>
      <c r="D103" s="165"/>
      <c r="E103" s="165"/>
      <c r="F103" s="165"/>
      <c r="G103" s="572" t="s">
        <v>799</v>
      </c>
      <c r="H103" s="572"/>
      <c r="I103" s="572"/>
      <c r="J103" s="572"/>
      <c r="K103" s="572"/>
      <c r="L103" s="572"/>
      <c r="M103" s="572"/>
      <c r="N103" s="572"/>
      <c r="O103" s="572"/>
      <c r="P103" s="572"/>
      <c r="Q103" s="572"/>
      <c r="R103" s="572"/>
      <c r="S103" s="572"/>
      <c r="T103" s="572"/>
      <c r="U103" s="572"/>
      <c r="V103" s="572"/>
      <c r="W103" s="572"/>
      <c r="X103" s="572"/>
      <c r="Y103" s="572"/>
      <c r="Z103" s="572"/>
      <c r="AA103" s="572"/>
      <c r="AB103" s="572"/>
      <c r="AC103" s="161"/>
    </row>
    <row r="104" spans="3:29" s="149" customFormat="1" ht="11.25" customHeight="1" x14ac:dyDescent="0.2">
      <c r="C104" s="164"/>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c r="AB104" s="165"/>
      <c r="AC104" s="161"/>
    </row>
    <row r="105" spans="3:29" s="149" customFormat="1" ht="11.25" customHeight="1" x14ac:dyDescent="0.2">
      <c r="C105" s="164"/>
      <c r="D105" s="169" t="s">
        <v>293</v>
      </c>
      <c r="E105" s="169" t="s">
        <v>292</v>
      </c>
      <c r="F105" s="165"/>
      <c r="G105" s="165"/>
      <c r="H105" s="165"/>
      <c r="I105" s="165"/>
      <c r="J105" s="165"/>
      <c r="K105" s="165"/>
      <c r="L105" s="165"/>
      <c r="M105" s="165"/>
      <c r="N105" s="165"/>
      <c r="O105" s="165"/>
      <c r="P105" s="165"/>
      <c r="Q105" s="165"/>
      <c r="R105" s="165"/>
      <c r="S105" s="165"/>
      <c r="T105" s="165"/>
      <c r="U105" s="165"/>
      <c r="V105" s="165"/>
      <c r="W105" s="165"/>
      <c r="X105" s="165"/>
      <c r="Y105" s="165"/>
      <c r="Z105" s="165"/>
      <c r="AA105" s="165"/>
      <c r="AB105" s="165"/>
      <c r="AC105" s="161"/>
    </row>
    <row r="106" spans="3:29" s="149" customFormat="1" ht="11.25" customHeight="1" x14ac:dyDescent="0.2">
      <c r="C106" s="164"/>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1"/>
    </row>
    <row r="107" spans="3:29" s="149" customFormat="1" ht="11.25" customHeight="1" x14ac:dyDescent="0.2">
      <c r="C107" s="164"/>
      <c r="D107" s="165"/>
      <c r="E107" s="165"/>
      <c r="F107" s="169" t="s">
        <v>225</v>
      </c>
      <c r="G107" s="165"/>
      <c r="H107" s="165"/>
      <c r="I107" s="165"/>
      <c r="J107" s="165"/>
      <c r="K107" s="165"/>
      <c r="L107" s="165"/>
      <c r="M107" s="165"/>
      <c r="N107" s="165"/>
      <c r="O107" s="165"/>
      <c r="P107" s="165"/>
      <c r="Q107" s="165"/>
      <c r="R107" s="165"/>
      <c r="S107" s="165"/>
      <c r="T107" s="165"/>
      <c r="U107" s="165"/>
      <c r="V107" s="165"/>
      <c r="W107" s="165"/>
      <c r="X107" s="165"/>
      <c r="Y107" s="165"/>
      <c r="Z107" s="165"/>
      <c r="AA107" s="165"/>
      <c r="AB107" s="165"/>
      <c r="AC107" s="161"/>
    </row>
    <row r="108" spans="3:29" s="149" customFormat="1" ht="11.25" customHeight="1" x14ac:dyDescent="0.2">
      <c r="C108" s="164"/>
      <c r="D108" s="165"/>
      <c r="E108" s="165"/>
      <c r="F108" s="165"/>
      <c r="G108" s="572" t="s">
        <v>224</v>
      </c>
      <c r="H108" s="572"/>
      <c r="I108" s="572"/>
      <c r="J108" s="572"/>
      <c r="K108" s="572"/>
      <c r="L108" s="572"/>
      <c r="M108" s="572"/>
      <c r="N108" s="572"/>
      <c r="O108" s="572"/>
      <c r="P108" s="572"/>
      <c r="Q108" s="572"/>
      <c r="R108" s="572"/>
      <c r="S108" s="572"/>
      <c r="T108" s="572"/>
      <c r="U108" s="572"/>
      <c r="V108" s="572"/>
      <c r="W108" s="572"/>
      <c r="X108" s="572"/>
      <c r="Y108" s="572"/>
      <c r="Z108" s="572"/>
      <c r="AA108" s="572"/>
      <c r="AB108" s="572"/>
      <c r="AC108" s="161"/>
    </row>
    <row r="109" spans="3:29" s="149" customFormat="1" ht="11.25" customHeight="1" x14ac:dyDescent="0.2">
      <c r="C109" s="164"/>
      <c r="D109" s="165"/>
      <c r="E109" s="165"/>
      <c r="F109" s="165"/>
      <c r="G109" s="572"/>
      <c r="H109" s="572"/>
      <c r="I109" s="572"/>
      <c r="J109" s="572"/>
      <c r="K109" s="572"/>
      <c r="L109" s="572"/>
      <c r="M109" s="572"/>
      <c r="N109" s="572"/>
      <c r="O109" s="572"/>
      <c r="P109" s="572"/>
      <c r="Q109" s="572"/>
      <c r="R109" s="572"/>
      <c r="S109" s="572"/>
      <c r="T109" s="572"/>
      <c r="U109" s="572"/>
      <c r="V109" s="572"/>
      <c r="W109" s="572"/>
      <c r="X109" s="572"/>
      <c r="Y109" s="572"/>
      <c r="Z109" s="572"/>
      <c r="AA109" s="572"/>
      <c r="AB109" s="572"/>
      <c r="AC109" s="161"/>
    </row>
    <row r="110" spans="3:29" s="149" customFormat="1" ht="11.25" customHeight="1" x14ac:dyDescent="0.2">
      <c r="C110" s="164"/>
      <c r="D110" s="165"/>
      <c r="E110" s="165"/>
      <c r="F110" s="169" t="s">
        <v>221</v>
      </c>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1"/>
    </row>
    <row r="111" spans="3:29" s="149" customFormat="1" ht="11.25" customHeight="1" x14ac:dyDescent="0.2">
      <c r="C111" s="164"/>
      <c r="D111" s="165"/>
      <c r="E111" s="165"/>
      <c r="F111" s="165"/>
      <c r="G111" s="572" t="s">
        <v>928</v>
      </c>
      <c r="H111" s="572"/>
      <c r="I111" s="572"/>
      <c r="J111" s="572"/>
      <c r="K111" s="572"/>
      <c r="L111" s="572"/>
      <c r="M111" s="572"/>
      <c r="N111" s="572"/>
      <c r="O111" s="572"/>
      <c r="P111" s="572"/>
      <c r="Q111" s="572"/>
      <c r="R111" s="572"/>
      <c r="S111" s="572"/>
      <c r="T111" s="572"/>
      <c r="U111" s="572"/>
      <c r="V111" s="572"/>
      <c r="W111" s="572"/>
      <c r="X111" s="572"/>
      <c r="Y111" s="572"/>
      <c r="Z111" s="572"/>
      <c r="AA111" s="572"/>
      <c r="AB111" s="572"/>
      <c r="AC111" s="161"/>
    </row>
    <row r="112" spans="3:29" s="149" customFormat="1" ht="11.25" customHeight="1" x14ac:dyDescent="0.2">
      <c r="C112" s="164"/>
      <c r="D112" s="165"/>
      <c r="E112" s="165"/>
      <c r="F112" s="165"/>
      <c r="G112" s="572"/>
      <c r="H112" s="572"/>
      <c r="I112" s="572"/>
      <c r="J112" s="572"/>
      <c r="K112" s="572"/>
      <c r="L112" s="572"/>
      <c r="M112" s="572"/>
      <c r="N112" s="572"/>
      <c r="O112" s="572"/>
      <c r="P112" s="572"/>
      <c r="Q112" s="572"/>
      <c r="R112" s="572"/>
      <c r="S112" s="572"/>
      <c r="T112" s="572"/>
      <c r="U112" s="572"/>
      <c r="V112" s="572"/>
      <c r="W112" s="572"/>
      <c r="X112" s="572"/>
      <c r="Y112" s="572"/>
      <c r="Z112" s="572"/>
      <c r="AA112" s="572"/>
      <c r="AB112" s="572"/>
      <c r="AC112" s="161"/>
    </row>
    <row r="113" spans="3:29" s="149" customFormat="1" ht="11.25" customHeight="1" x14ac:dyDescent="0.2">
      <c r="C113" s="164"/>
      <c r="D113" s="165"/>
      <c r="E113" s="165"/>
      <c r="F113" s="169" t="s">
        <v>217</v>
      </c>
      <c r="G113" s="165"/>
      <c r="H113" s="165"/>
      <c r="I113" s="165"/>
      <c r="J113" s="165"/>
      <c r="K113" s="165"/>
      <c r="L113" s="165"/>
      <c r="M113" s="165"/>
      <c r="N113" s="165"/>
      <c r="O113" s="165"/>
      <c r="P113" s="165"/>
      <c r="Q113" s="165"/>
      <c r="R113" s="165"/>
      <c r="S113" s="165"/>
      <c r="T113" s="165"/>
      <c r="U113" s="165"/>
      <c r="V113" s="165"/>
      <c r="W113" s="165"/>
      <c r="X113" s="165"/>
      <c r="Y113" s="165"/>
      <c r="Z113" s="165"/>
      <c r="AA113" s="165"/>
      <c r="AB113" s="165"/>
      <c r="AC113" s="161"/>
    </row>
    <row r="114" spans="3:29" s="149" customFormat="1" ht="11.25" customHeight="1" x14ac:dyDescent="0.2">
      <c r="C114" s="164"/>
      <c r="D114" s="165"/>
      <c r="E114" s="165"/>
      <c r="F114" s="165"/>
      <c r="G114" s="572" t="s">
        <v>800</v>
      </c>
      <c r="H114" s="572"/>
      <c r="I114" s="572"/>
      <c r="J114" s="572"/>
      <c r="K114" s="572"/>
      <c r="L114" s="572"/>
      <c r="M114" s="572"/>
      <c r="N114" s="572"/>
      <c r="O114" s="572"/>
      <c r="P114" s="572"/>
      <c r="Q114" s="572"/>
      <c r="R114" s="572"/>
      <c r="S114" s="572"/>
      <c r="T114" s="572"/>
      <c r="U114" s="572"/>
      <c r="V114" s="572"/>
      <c r="W114" s="572"/>
      <c r="X114" s="572"/>
      <c r="Y114" s="572"/>
      <c r="Z114" s="572"/>
      <c r="AA114" s="572"/>
      <c r="AB114" s="572"/>
      <c r="AC114" s="161"/>
    </row>
    <row r="115" spans="3:29" s="149" customFormat="1" ht="11.25" customHeight="1" x14ac:dyDescent="0.2">
      <c r="C115" s="164"/>
      <c r="D115" s="165"/>
      <c r="E115" s="165"/>
      <c r="F115" s="165"/>
      <c r="G115" s="572"/>
      <c r="H115" s="572"/>
      <c r="I115" s="572"/>
      <c r="J115" s="572"/>
      <c r="K115" s="572"/>
      <c r="L115" s="572"/>
      <c r="M115" s="572"/>
      <c r="N115" s="572"/>
      <c r="O115" s="572"/>
      <c r="P115" s="572"/>
      <c r="Q115" s="572"/>
      <c r="R115" s="572"/>
      <c r="S115" s="572"/>
      <c r="T115" s="572"/>
      <c r="U115" s="572"/>
      <c r="V115" s="572"/>
      <c r="W115" s="572"/>
      <c r="X115" s="572"/>
      <c r="Y115" s="572"/>
      <c r="Z115" s="572"/>
      <c r="AA115" s="572"/>
      <c r="AB115" s="572"/>
      <c r="AC115" s="161"/>
    </row>
    <row r="116" spans="3:29" s="149" customFormat="1" ht="11.25" customHeight="1" x14ac:dyDescent="0.2">
      <c r="C116" s="164"/>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c r="AB116" s="165"/>
      <c r="AC116" s="161"/>
    </row>
    <row r="117" spans="3:29" s="149" customFormat="1" ht="11.25" customHeight="1" x14ac:dyDescent="0.2">
      <c r="C117" s="164"/>
      <c r="D117" s="169" t="s">
        <v>64</v>
      </c>
      <c r="E117" s="169" t="s">
        <v>299</v>
      </c>
      <c r="F117" s="165"/>
      <c r="G117" s="165"/>
      <c r="H117" s="165"/>
      <c r="I117" s="165"/>
      <c r="J117" s="165"/>
      <c r="K117" s="165"/>
      <c r="L117" s="165"/>
      <c r="M117" s="165"/>
      <c r="N117" s="165"/>
      <c r="O117" s="165"/>
      <c r="P117" s="165"/>
      <c r="Q117" s="165"/>
      <c r="R117" s="165"/>
      <c r="S117" s="165"/>
      <c r="T117" s="165"/>
      <c r="U117" s="165"/>
      <c r="V117" s="165"/>
      <c r="W117" s="165"/>
      <c r="X117" s="165"/>
      <c r="Y117" s="165"/>
      <c r="Z117" s="165"/>
      <c r="AA117" s="165"/>
      <c r="AB117" s="165"/>
      <c r="AC117" s="161"/>
    </row>
    <row r="118" spans="3:29" s="149" customFormat="1" ht="11.25" customHeight="1" x14ac:dyDescent="0.2">
      <c r="C118" s="164"/>
      <c r="D118" s="165"/>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c r="AA118" s="165"/>
      <c r="AB118" s="165"/>
      <c r="AC118" s="161"/>
    </row>
    <row r="119" spans="3:29" s="149" customFormat="1" ht="11.25" customHeight="1" x14ac:dyDescent="0.2">
      <c r="C119" s="164"/>
      <c r="D119" s="165"/>
      <c r="E119" s="165"/>
      <c r="F119" s="169" t="s">
        <v>294</v>
      </c>
      <c r="G119" s="165"/>
      <c r="H119" s="165"/>
      <c r="I119" s="165"/>
      <c r="J119" s="165"/>
      <c r="K119" s="165"/>
      <c r="L119" s="165"/>
      <c r="M119" s="165"/>
      <c r="N119" s="165"/>
      <c r="O119" s="165"/>
      <c r="P119" s="165"/>
      <c r="Q119" s="165"/>
      <c r="R119" s="165"/>
      <c r="S119" s="165"/>
      <c r="T119" s="165"/>
      <c r="U119" s="165"/>
      <c r="V119" s="165"/>
      <c r="W119" s="165"/>
      <c r="X119" s="165"/>
      <c r="Y119" s="165"/>
      <c r="Z119" s="165"/>
      <c r="AA119" s="165"/>
      <c r="AB119" s="165"/>
      <c r="AC119" s="161"/>
    </row>
    <row r="120" spans="3:29" s="149" customFormat="1" ht="11.25" customHeight="1" x14ac:dyDescent="0.2">
      <c r="C120" s="164"/>
      <c r="D120" s="165"/>
      <c r="E120" s="165"/>
      <c r="G120" s="586" t="s">
        <v>911</v>
      </c>
      <c r="H120" s="586"/>
      <c r="I120" s="586"/>
      <c r="J120" s="586"/>
      <c r="K120" s="586"/>
      <c r="L120" s="586"/>
      <c r="M120" s="586"/>
      <c r="N120" s="586"/>
      <c r="O120" s="586"/>
      <c r="P120" s="586"/>
      <c r="Q120" s="586"/>
      <c r="R120" s="586"/>
      <c r="S120" s="586"/>
      <c r="T120" s="586"/>
      <c r="U120" s="586"/>
      <c r="V120" s="586"/>
      <c r="W120" s="586"/>
      <c r="X120" s="586"/>
      <c r="Y120" s="586"/>
      <c r="Z120" s="586"/>
      <c r="AA120" s="586"/>
      <c r="AB120" s="586"/>
      <c r="AC120" s="161"/>
    </row>
    <row r="121" spans="3:29" s="149" customFormat="1" ht="11.25" customHeight="1" x14ac:dyDescent="0.2">
      <c r="C121" s="164"/>
      <c r="D121" s="165"/>
      <c r="E121" s="165"/>
      <c r="F121" s="368"/>
      <c r="G121" s="586"/>
      <c r="H121" s="586"/>
      <c r="I121" s="586"/>
      <c r="J121" s="586"/>
      <c r="K121" s="586"/>
      <c r="L121" s="586"/>
      <c r="M121" s="586"/>
      <c r="N121" s="586"/>
      <c r="O121" s="586"/>
      <c r="P121" s="586"/>
      <c r="Q121" s="586"/>
      <c r="R121" s="586"/>
      <c r="S121" s="586"/>
      <c r="T121" s="586"/>
      <c r="U121" s="586"/>
      <c r="V121" s="586"/>
      <c r="W121" s="586"/>
      <c r="X121" s="586"/>
      <c r="Y121" s="586"/>
      <c r="Z121" s="586"/>
      <c r="AA121" s="586"/>
      <c r="AB121" s="586"/>
      <c r="AC121" s="161"/>
    </row>
    <row r="122" spans="3:29" s="149" customFormat="1" ht="11.25" customHeight="1" x14ac:dyDescent="0.2">
      <c r="C122" s="164"/>
      <c r="D122" s="165"/>
      <c r="E122" s="165"/>
      <c r="F122" s="169" t="s">
        <v>216</v>
      </c>
      <c r="G122" s="165"/>
      <c r="H122" s="165"/>
      <c r="I122" s="165"/>
      <c r="J122" s="165"/>
      <c r="K122" s="165"/>
      <c r="L122" s="165"/>
      <c r="M122" s="165"/>
      <c r="N122" s="165"/>
      <c r="O122" s="165"/>
      <c r="P122" s="165"/>
      <c r="Q122" s="165"/>
      <c r="R122" s="165"/>
      <c r="S122" s="165"/>
      <c r="T122" s="165"/>
      <c r="U122" s="165"/>
      <c r="V122" s="165"/>
      <c r="W122" s="165"/>
      <c r="X122" s="165"/>
      <c r="Y122" s="165"/>
      <c r="Z122" s="165"/>
      <c r="AA122" s="165"/>
      <c r="AB122" s="165"/>
      <c r="AC122" s="161"/>
    </row>
    <row r="123" spans="3:29" s="149" customFormat="1" ht="11.25" customHeight="1" x14ac:dyDescent="0.2">
      <c r="C123" s="164"/>
      <c r="D123" s="165"/>
      <c r="E123" s="165"/>
      <c r="G123" s="567" t="s">
        <v>801</v>
      </c>
      <c r="H123" s="567"/>
      <c r="I123" s="567"/>
      <c r="J123" s="567"/>
      <c r="K123" s="567"/>
      <c r="L123" s="567"/>
      <c r="M123" s="567"/>
      <c r="N123" s="567"/>
      <c r="O123" s="567"/>
      <c r="P123" s="567"/>
      <c r="Q123" s="567"/>
      <c r="R123" s="567"/>
      <c r="S123" s="567"/>
      <c r="T123" s="567"/>
      <c r="U123" s="567"/>
      <c r="V123" s="567"/>
      <c r="W123" s="567"/>
      <c r="X123" s="567"/>
      <c r="Y123" s="567"/>
      <c r="Z123" s="567"/>
      <c r="AA123" s="567"/>
      <c r="AB123" s="567"/>
      <c r="AC123" s="161"/>
    </row>
    <row r="124" spans="3:29" s="149" customFormat="1" ht="11.25" customHeight="1" x14ac:dyDescent="0.2">
      <c r="C124" s="164"/>
      <c r="D124" s="165"/>
      <c r="E124" s="165"/>
      <c r="F124" s="369"/>
      <c r="G124" s="567"/>
      <c r="H124" s="567"/>
      <c r="I124" s="567"/>
      <c r="J124" s="567"/>
      <c r="K124" s="567"/>
      <c r="L124" s="567"/>
      <c r="M124" s="567"/>
      <c r="N124" s="567"/>
      <c r="O124" s="567"/>
      <c r="P124" s="567"/>
      <c r="Q124" s="567"/>
      <c r="R124" s="567"/>
      <c r="S124" s="567"/>
      <c r="T124" s="567"/>
      <c r="U124" s="567"/>
      <c r="V124" s="567"/>
      <c r="W124" s="567"/>
      <c r="X124" s="567"/>
      <c r="Y124" s="567"/>
      <c r="Z124" s="567"/>
      <c r="AA124" s="567"/>
      <c r="AB124" s="567"/>
      <c r="AC124" s="161"/>
    </row>
    <row r="125" spans="3:29" s="149" customFormat="1" ht="11.25" customHeight="1" x14ac:dyDescent="0.2">
      <c r="C125" s="164"/>
      <c r="D125" s="165"/>
      <c r="E125" s="165"/>
      <c r="F125" s="169" t="s">
        <v>220</v>
      </c>
      <c r="G125" s="165"/>
      <c r="H125" s="165"/>
      <c r="I125" s="165"/>
      <c r="J125" s="165"/>
      <c r="K125" s="165"/>
      <c r="L125" s="165"/>
      <c r="M125" s="165"/>
      <c r="N125" s="165"/>
      <c r="O125" s="165"/>
      <c r="P125" s="165"/>
      <c r="Q125" s="165"/>
      <c r="R125" s="165"/>
      <c r="S125" s="165"/>
      <c r="T125" s="165"/>
      <c r="U125" s="165"/>
      <c r="V125" s="165"/>
      <c r="W125" s="165"/>
      <c r="X125" s="165"/>
      <c r="Y125" s="165"/>
      <c r="Z125" s="165"/>
      <c r="AA125" s="165"/>
      <c r="AB125" s="165"/>
      <c r="AC125" s="161"/>
    </row>
    <row r="126" spans="3:29" s="149" customFormat="1" ht="11.25" customHeight="1" x14ac:dyDescent="0.2">
      <c r="C126" s="164"/>
      <c r="D126" s="165"/>
      <c r="E126" s="165"/>
      <c r="G126" s="567" t="s">
        <v>219</v>
      </c>
      <c r="H126" s="567"/>
      <c r="I126" s="567"/>
      <c r="J126" s="567"/>
      <c r="K126" s="567"/>
      <c r="L126" s="567"/>
      <c r="M126" s="567"/>
      <c r="N126" s="567"/>
      <c r="O126" s="567"/>
      <c r="P126" s="567"/>
      <c r="Q126" s="567"/>
      <c r="R126" s="567"/>
      <c r="S126" s="567"/>
      <c r="T126" s="567"/>
      <c r="U126" s="567"/>
      <c r="V126" s="567"/>
      <c r="W126" s="567"/>
      <c r="X126" s="567"/>
      <c r="Y126" s="567"/>
      <c r="Z126" s="567"/>
      <c r="AA126" s="567"/>
      <c r="AB126" s="567"/>
      <c r="AC126" s="161"/>
    </row>
    <row r="127" spans="3:29" s="149" customFormat="1" ht="11.25" customHeight="1" x14ac:dyDescent="0.2">
      <c r="C127" s="164"/>
      <c r="D127" s="165"/>
      <c r="E127" s="165"/>
      <c r="F127" s="368"/>
      <c r="G127" s="567"/>
      <c r="H127" s="567"/>
      <c r="I127" s="567"/>
      <c r="J127" s="567"/>
      <c r="K127" s="567"/>
      <c r="L127" s="567"/>
      <c r="M127" s="567"/>
      <c r="N127" s="567"/>
      <c r="O127" s="567"/>
      <c r="P127" s="567"/>
      <c r="Q127" s="567"/>
      <c r="R127" s="567"/>
      <c r="S127" s="567"/>
      <c r="T127" s="567"/>
      <c r="U127" s="567"/>
      <c r="V127" s="567"/>
      <c r="W127" s="567"/>
      <c r="X127" s="567"/>
      <c r="Y127" s="567"/>
      <c r="Z127" s="567"/>
      <c r="AA127" s="567"/>
      <c r="AB127" s="567"/>
      <c r="AC127" s="161"/>
    </row>
    <row r="128" spans="3:29" s="149" customFormat="1" ht="11.25" customHeight="1" x14ac:dyDescent="0.2">
      <c r="C128" s="164"/>
      <c r="D128" s="165"/>
      <c r="E128" s="165"/>
      <c r="F128" s="165"/>
      <c r="G128" s="165"/>
      <c r="H128" s="165"/>
      <c r="I128" s="165"/>
      <c r="J128" s="165"/>
      <c r="K128" s="165"/>
      <c r="L128" s="165"/>
      <c r="M128" s="165"/>
      <c r="N128" s="165"/>
      <c r="O128" s="165"/>
      <c r="P128" s="165"/>
      <c r="Q128" s="165"/>
      <c r="R128" s="165"/>
      <c r="S128" s="165"/>
      <c r="T128" s="165"/>
      <c r="U128" s="165"/>
      <c r="V128" s="165"/>
      <c r="W128" s="165"/>
      <c r="X128" s="165"/>
      <c r="Y128" s="165"/>
      <c r="Z128" s="165"/>
      <c r="AA128" s="165"/>
      <c r="AB128" s="165"/>
      <c r="AC128" s="161"/>
    </row>
    <row r="129" spans="3:29" s="149" customFormat="1" ht="11.25" customHeight="1" x14ac:dyDescent="0.2">
      <c r="C129" s="164"/>
      <c r="D129" s="169" t="s">
        <v>87</v>
      </c>
      <c r="E129" s="169" t="s">
        <v>825</v>
      </c>
      <c r="F129" s="169"/>
      <c r="G129" s="169"/>
      <c r="H129" s="169"/>
      <c r="I129" s="169"/>
      <c r="J129" s="169"/>
      <c r="K129" s="169"/>
      <c r="L129" s="169"/>
      <c r="M129" s="169"/>
      <c r="N129" s="169"/>
      <c r="O129" s="165"/>
      <c r="P129" s="165"/>
      <c r="Q129" s="165"/>
      <c r="R129" s="165"/>
      <c r="S129" s="165"/>
      <c r="T129" s="165"/>
      <c r="U129" s="165"/>
      <c r="V129" s="165"/>
      <c r="W129" s="165"/>
      <c r="X129" s="165"/>
      <c r="Y129" s="165"/>
      <c r="Z129" s="165"/>
      <c r="AA129" s="165"/>
      <c r="AB129" s="165"/>
      <c r="AC129" s="161"/>
    </row>
    <row r="130" spans="3:29" s="149" customFormat="1" ht="11.25" customHeight="1" x14ac:dyDescent="0.2">
      <c r="C130" s="164"/>
      <c r="D130" s="165"/>
      <c r="E130" s="165"/>
      <c r="F130" s="320"/>
      <c r="G130" s="320"/>
      <c r="H130" s="320"/>
      <c r="I130" s="320"/>
      <c r="J130" s="320"/>
      <c r="K130" s="320"/>
      <c r="L130" s="320"/>
      <c r="M130" s="320"/>
      <c r="N130" s="320"/>
      <c r="O130" s="320"/>
      <c r="P130" s="320"/>
      <c r="Q130" s="320"/>
      <c r="R130" s="320"/>
      <c r="S130" s="320"/>
      <c r="T130" s="320"/>
      <c r="U130" s="320"/>
      <c r="V130" s="320"/>
      <c r="W130" s="320"/>
      <c r="X130" s="320"/>
      <c r="Y130" s="320"/>
      <c r="Z130" s="320"/>
      <c r="AA130" s="320"/>
      <c r="AB130" s="320"/>
      <c r="AC130" s="161"/>
    </row>
    <row r="131" spans="3:29" s="149" customFormat="1" ht="11.25" customHeight="1" x14ac:dyDescent="0.2">
      <c r="C131" s="164"/>
      <c r="D131" s="165"/>
      <c r="E131" s="165"/>
      <c r="F131" s="318" t="s">
        <v>822</v>
      </c>
      <c r="G131" s="320"/>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161"/>
    </row>
    <row r="132" spans="3:29" s="149" customFormat="1" ht="11.25" customHeight="1" x14ac:dyDescent="0.2">
      <c r="C132" s="164"/>
      <c r="D132" s="165"/>
      <c r="E132" s="165"/>
      <c r="G132" s="587" t="s">
        <v>896</v>
      </c>
      <c r="H132" s="587"/>
      <c r="I132" s="587"/>
      <c r="J132" s="587"/>
      <c r="K132" s="587"/>
      <c r="L132" s="587"/>
      <c r="M132" s="587"/>
      <c r="N132" s="587"/>
      <c r="O132" s="587"/>
      <c r="P132" s="587"/>
      <c r="Q132" s="587"/>
      <c r="R132" s="587"/>
      <c r="S132" s="587"/>
      <c r="T132" s="587"/>
      <c r="U132" s="587"/>
      <c r="V132" s="587"/>
      <c r="W132" s="587"/>
      <c r="X132" s="587"/>
      <c r="Y132" s="587"/>
      <c r="Z132" s="587"/>
      <c r="AA132" s="587"/>
      <c r="AB132" s="587"/>
      <c r="AC132" s="161"/>
    </row>
    <row r="133" spans="3:29" s="149" customFormat="1" ht="11.25" customHeight="1" x14ac:dyDescent="0.2">
      <c r="C133" s="164"/>
      <c r="D133" s="165"/>
      <c r="E133" s="165"/>
      <c r="F133" s="370"/>
      <c r="G133" s="587"/>
      <c r="H133" s="587"/>
      <c r="I133" s="587"/>
      <c r="J133" s="587"/>
      <c r="K133" s="587"/>
      <c r="L133" s="587"/>
      <c r="M133" s="587"/>
      <c r="N133" s="587"/>
      <c r="O133" s="587"/>
      <c r="P133" s="587"/>
      <c r="Q133" s="587"/>
      <c r="R133" s="587"/>
      <c r="S133" s="587"/>
      <c r="T133" s="587"/>
      <c r="U133" s="587"/>
      <c r="V133" s="587"/>
      <c r="W133" s="587"/>
      <c r="X133" s="587"/>
      <c r="Y133" s="587"/>
      <c r="Z133" s="587"/>
      <c r="AA133" s="587"/>
      <c r="AB133" s="587"/>
      <c r="AC133" s="161"/>
    </row>
    <row r="134" spans="3:29" s="149" customFormat="1" ht="11.25" customHeight="1" x14ac:dyDescent="0.2">
      <c r="C134" s="164"/>
      <c r="D134" s="165"/>
      <c r="E134" s="165"/>
      <c r="F134" s="370"/>
      <c r="G134" s="587"/>
      <c r="H134" s="587"/>
      <c r="I134" s="587"/>
      <c r="J134" s="587"/>
      <c r="K134" s="587"/>
      <c r="L134" s="587"/>
      <c r="M134" s="587"/>
      <c r="N134" s="587"/>
      <c r="O134" s="587"/>
      <c r="P134" s="587"/>
      <c r="Q134" s="587"/>
      <c r="R134" s="587"/>
      <c r="S134" s="587"/>
      <c r="T134" s="587"/>
      <c r="U134" s="587"/>
      <c r="V134" s="587"/>
      <c r="W134" s="587"/>
      <c r="X134" s="587"/>
      <c r="Y134" s="587"/>
      <c r="Z134" s="587"/>
      <c r="AA134" s="587"/>
      <c r="AB134" s="587"/>
      <c r="AC134" s="161"/>
    </row>
    <row r="135" spans="3:29" s="149" customFormat="1" ht="11.25" customHeight="1" x14ac:dyDescent="0.2">
      <c r="C135" s="164"/>
      <c r="D135" s="165"/>
      <c r="E135" s="165"/>
      <c r="F135" s="370"/>
      <c r="G135" s="587"/>
      <c r="H135" s="587"/>
      <c r="I135" s="587"/>
      <c r="J135" s="587"/>
      <c r="K135" s="587"/>
      <c r="L135" s="587"/>
      <c r="M135" s="587"/>
      <c r="N135" s="587"/>
      <c r="O135" s="587"/>
      <c r="P135" s="587"/>
      <c r="Q135" s="587"/>
      <c r="R135" s="587"/>
      <c r="S135" s="587"/>
      <c r="T135" s="587"/>
      <c r="U135" s="587"/>
      <c r="V135" s="587"/>
      <c r="W135" s="587"/>
      <c r="X135" s="587"/>
      <c r="Y135" s="587"/>
      <c r="Z135" s="587"/>
      <c r="AA135" s="587"/>
      <c r="AB135" s="587"/>
      <c r="AC135" s="161"/>
    </row>
    <row r="136" spans="3:29" s="149" customFormat="1" ht="11.25" customHeight="1" x14ac:dyDescent="0.2">
      <c r="C136" s="164"/>
      <c r="D136" s="165"/>
      <c r="E136" s="165"/>
      <c r="F136" s="318" t="s">
        <v>826</v>
      </c>
      <c r="G136" s="320"/>
      <c r="H136" s="320"/>
      <c r="I136" s="320"/>
      <c r="J136" s="320"/>
      <c r="K136" s="320"/>
      <c r="L136" s="320"/>
      <c r="M136" s="320"/>
      <c r="N136" s="320"/>
      <c r="O136" s="320"/>
      <c r="P136" s="320"/>
      <c r="Q136" s="320"/>
      <c r="R136" s="320"/>
      <c r="S136" s="320"/>
      <c r="T136" s="320"/>
      <c r="U136" s="320"/>
      <c r="V136" s="320"/>
      <c r="W136" s="320"/>
      <c r="X136" s="320"/>
      <c r="Y136" s="320"/>
      <c r="Z136" s="320"/>
      <c r="AA136" s="320"/>
      <c r="AB136" s="320"/>
      <c r="AC136" s="161"/>
    </row>
    <row r="137" spans="3:29" s="149" customFormat="1" ht="11.25" customHeight="1" x14ac:dyDescent="0.2">
      <c r="C137" s="164"/>
      <c r="D137" s="165"/>
      <c r="E137" s="165"/>
      <c r="G137" s="567" t="s">
        <v>215</v>
      </c>
      <c r="H137" s="567"/>
      <c r="I137" s="567"/>
      <c r="J137" s="567"/>
      <c r="K137" s="567"/>
      <c r="L137" s="567"/>
      <c r="M137" s="567"/>
      <c r="N137" s="567"/>
      <c r="O137" s="567"/>
      <c r="P137" s="567"/>
      <c r="Q137" s="567"/>
      <c r="R137" s="567"/>
      <c r="S137" s="567"/>
      <c r="T137" s="567"/>
      <c r="U137" s="567"/>
      <c r="V137" s="567"/>
      <c r="W137" s="567"/>
      <c r="X137" s="567"/>
      <c r="Y137" s="567"/>
      <c r="Z137" s="567"/>
      <c r="AA137" s="567"/>
      <c r="AB137" s="567"/>
      <c r="AC137" s="161"/>
    </row>
    <row r="138" spans="3:29" s="149" customFormat="1" ht="11.25" customHeight="1" x14ac:dyDescent="0.2">
      <c r="C138" s="164"/>
      <c r="D138" s="165"/>
      <c r="E138" s="165"/>
      <c r="F138" s="369"/>
      <c r="G138" s="567"/>
      <c r="H138" s="567"/>
      <c r="I138" s="567"/>
      <c r="J138" s="567"/>
      <c r="K138" s="567"/>
      <c r="L138" s="567"/>
      <c r="M138" s="567"/>
      <c r="N138" s="567"/>
      <c r="O138" s="567"/>
      <c r="P138" s="567"/>
      <c r="Q138" s="567"/>
      <c r="R138" s="567"/>
      <c r="S138" s="567"/>
      <c r="T138" s="567"/>
      <c r="U138" s="567"/>
      <c r="V138" s="567"/>
      <c r="W138" s="567"/>
      <c r="X138" s="567"/>
      <c r="Y138" s="567"/>
      <c r="Z138" s="567"/>
      <c r="AA138" s="567"/>
      <c r="AB138" s="567"/>
      <c r="AC138" s="161"/>
    </row>
    <row r="139" spans="3:29" s="149" customFormat="1" ht="11.25" customHeight="1" x14ac:dyDescent="0.2">
      <c r="C139" s="164"/>
      <c r="D139" s="165"/>
      <c r="E139" s="165"/>
      <c r="F139" s="169" t="s">
        <v>205</v>
      </c>
      <c r="G139" s="165"/>
      <c r="H139" s="165"/>
      <c r="I139" s="165"/>
      <c r="J139" s="165"/>
      <c r="K139" s="165"/>
      <c r="L139" s="165"/>
      <c r="M139" s="165"/>
      <c r="N139" s="165"/>
      <c r="O139" s="165"/>
      <c r="P139" s="165"/>
      <c r="Q139" s="165"/>
      <c r="R139" s="165"/>
      <c r="S139" s="165"/>
      <c r="T139" s="165"/>
      <c r="U139" s="165"/>
      <c r="V139" s="165"/>
      <c r="W139" s="165"/>
      <c r="X139" s="165"/>
      <c r="Y139" s="165"/>
      <c r="Z139" s="165"/>
      <c r="AA139" s="165"/>
      <c r="AB139" s="165"/>
      <c r="AC139" s="161"/>
    </row>
    <row r="140" spans="3:29" s="149" customFormat="1" ht="11.25" customHeight="1" x14ac:dyDescent="0.2">
      <c r="C140" s="164"/>
      <c r="D140" s="165"/>
      <c r="E140" s="165"/>
      <c r="G140" s="567" t="s">
        <v>802</v>
      </c>
      <c r="H140" s="567"/>
      <c r="I140" s="567"/>
      <c r="J140" s="567"/>
      <c r="K140" s="567"/>
      <c r="L140" s="567"/>
      <c r="M140" s="567"/>
      <c r="N140" s="567"/>
      <c r="O140" s="567"/>
      <c r="P140" s="567"/>
      <c r="Q140" s="567"/>
      <c r="R140" s="567"/>
      <c r="S140" s="567"/>
      <c r="T140" s="567"/>
      <c r="U140" s="567"/>
      <c r="V140" s="567"/>
      <c r="W140" s="567"/>
      <c r="X140" s="567"/>
      <c r="Y140" s="567"/>
      <c r="Z140" s="567"/>
      <c r="AA140" s="567"/>
      <c r="AB140" s="567"/>
      <c r="AC140" s="161"/>
    </row>
    <row r="141" spans="3:29" s="149" customFormat="1" ht="11.25" customHeight="1" x14ac:dyDescent="0.2">
      <c r="C141" s="164"/>
      <c r="D141" s="165"/>
      <c r="E141" s="165"/>
      <c r="F141" s="369"/>
      <c r="G141" s="567"/>
      <c r="H141" s="567"/>
      <c r="I141" s="567"/>
      <c r="J141" s="567"/>
      <c r="K141" s="567"/>
      <c r="L141" s="567"/>
      <c r="M141" s="567"/>
      <c r="N141" s="567"/>
      <c r="O141" s="567"/>
      <c r="P141" s="567"/>
      <c r="Q141" s="567"/>
      <c r="R141" s="567"/>
      <c r="S141" s="567"/>
      <c r="T141" s="567"/>
      <c r="U141" s="567"/>
      <c r="V141" s="567"/>
      <c r="W141" s="567"/>
      <c r="X141" s="567"/>
      <c r="Y141" s="567"/>
      <c r="Z141" s="567"/>
      <c r="AA141" s="567"/>
      <c r="AB141" s="567"/>
      <c r="AC141" s="161"/>
    </row>
    <row r="142" spans="3:29" s="149" customFormat="1" ht="6.75" customHeight="1" thickBot="1" x14ac:dyDescent="0.25">
      <c r="C142" s="168"/>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c r="AA142" s="167"/>
      <c r="AB142" s="167"/>
      <c r="AC142" s="166"/>
    </row>
    <row r="143" spans="3:29" s="149" customFormat="1" ht="14.25" customHeight="1" thickBot="1" x14ac:dyDescent="0.25">
      <c r="C143" s="423" t="s">
        <v>238</v>
      </c>
      <c r="D143" s="424"/>
      <c r="E143" s="425"/>
      <c r="F143" s="425"/>
      <c r="G143" s="426"/>
      <c r="H143" s="426"/>
      <c r="I143" s="426"/>
      <c r="J143" s="426"/>
      <c r="K143" s="426"/>
      <c r="L143" s="426"/>
      <c r="M143" s="426"/>
      <c r="N143" s="426"/>
      <c r="O143" s="426"/>
      <c r="P143" s="426"/>
      <c r="Q143" s="426"/>
      <c r="R143" s="426"/>
      <c r="S143" s="426"/>
      <c r="T143" s="426"/>
      <c r="U143" s="426"/>
      <c r="V143" s="426"/>
      <c r="W143" s="426"/>
      <c r="X143" s="426"/>
      <c r="Y143" s="426"/>
      <c r="Z143" s="426"/>
      <c r="AA143" s="426"/>
      <c r="AB143" s="426"/>
      <c r="AC143" s="427"/>
    </row>
    <row r="144" spans="3:29" s="149" customFormat="1" ht="11.25" customHeight="1" x14ac:dyDescent="0.2">
      <c r="C144" s="164"/>
      <c r="D144" s="165"/>
      <c r="E144" s="165"/>
      <c r="F144" s="165"/>
      <c r="G144" s="165"/>
      <c r="H144" s="165"/>
      <c r="I144" s="165"/>
      <c r="J144" s="165"/>
      <c r="K144" s="165"/>
      <c r="L144" s="165"/>
      <c r="M144" s="165"/>
      <c r="N144" s="165"/>
      <c r="O144" s="165"/>
      <c r="P144" s="165"/>
      <c r="Q144" s="165"/>
      <c r="R144" s="165"/>
      <c r="S144" s="165"/>
      <c r="T144" s="165"/>
      <c r="U144" s="165"/>
      <c r="V144" s="165"/>
      <c r="W144" s="165"/>
      <c r="X144" s="165"/>
      <c r="Y144" s="165"/>
      <c r="Z144" s="165"/>
      <c r="AA144" s="165"/>
      <c r="AB144" s="165"/>
      <c r="AC144" s="161"/>
    </row>
    <row r="145" spans="3:29" s="149" customFormat="1" ht="11.25" customHeight="1" x14ac:dyDescent="0.2">
      <c r="C145" s="164"/>
      <c r="D145" s="169" t="s">
        <v>62</v>
      </c>
      <c r="E145" s="169" t="s">
        <v>929</v>
      </c>
      <c r="F145" s="165"/>
      <c r="G145" s="165"/>
      <c r="H145" s="165"/>
      <c r="I145" s="165"/>
      <c r="J145" s="165"/>
      <c r="K145" s="165"/>
      <c r="L145" s="165"/>
      <c r="M145" s="165"/>
      <c r="N145" s="165"/>
      <c r="O145" s="165"/>
      <c r="P145" s="165"/>
      <c r="Q145" s="165"/>
      <c r="R145" s="165"/>
      <c r="S145" s="165"/>
      <c r="T145" s="165"/>
      <c r="U145" s="165"/>
      <c r="V145" s="165"/>
      <c r="W145" s="165"/>
      <c r="X145" s="165"/>
      <c r="Y145" s="165"/>
      <c r="Z145" s="165"/>
      <c r="AA145" s="165"/>
      <c r="AB145" s="165"/>
      <c r="AC145" s="161"/>
    </row>
    <row r="146" spans="3:29" s="149" customFormat="1" ht="11.25" customHeight="1" x14ac:dyDescent="0.2">
      <c r="C146" s="164"/>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c r="AA146" s="165"/>
      <c r="AB146" s="165"/>
      <c r="AC146" s="161"/>
    </row>
    <row r="147" spans="3:29" s="149" customFormat="1" ht="11.25" customHeight="1" x14ac:dyDescent="0.2">
      <c r="C147" s="164"/>
      <c r="D147" s="165"/>
      <c r="E147" s="165"/>
      <c r="F147" s="169" t="s">
        <v>223</v>
      </c>
      <c r="G147" s="165"/>
      <c r="H147" s="165"/>
      <c r="I147" s="165"/>
      <c r="J147" s="165"/>
      <c r="K147" s="165"/>
      <c r="L147" s="165"/>
      <c r="M147" s="165"/>
      <c r="N147" s="165"/>
      <c r="O147" s="165"/>
      <c r="P147" s="165"/>
      <c r="Q147" s="165"/>
      <c r="R147" s="165"/>
      <c r="S147" s="165"/>
      <c r="T147" s="165"/>
      <c r="U147" s="165"/>
      <c r="V147" s="165"/>
      <c r="W147" s="165"/>
      <c r="X147" s="165"/>
      <c r="Y147" s="165"/>
      <c r="Z147" s="165"/>
      <c r="AA147" s="165"/>
      <c r="AB147" s="165"/>
      <c r="AC147" s="161"/>
    </row>
    <row r="148" spans="3:29" s="149" customFormat="1" ht="11.25" customHeight="1" x14ac:dyDescent="0.2">
      <c r="C148" s="164"/>
      <c r="D148" s="165"/>
      <c r="E148" s="165"/>
      <c r="G148" s="568" t="s">
        <v>803</v>
      </c>
      <c r="H148" s="568"/>
      <c r="I148" s="568"/>
      <c r="J148" s="568"/>
      <c r="K148" s="568"/>
      <c r="L148" s="568"/>
      <c r="M148" s="568"/>
      <c r="N148" s="568"/>
      <c r="O148" s="568"/>
      <c r="P148" s="568"/>
      <c r="Q148" s="568"/>
      <c r="R148" s="568"/>
      <c r="S148" s="568"/>
      <c r="T148" s="568"/>
      <c r="U148" s="568"/>
      <c r="V148" s="568"/>
      <c r="W148" s="568"/>
      <c r="X148" s="568"/>
      <c r="Y148" s="568"/>
      <c r="Z148" s="568"/>
      <c r="AA148" s="568"/>
      <c r="AB148" s="568"/>
      <c r="AC148" s="161"/>
    </row>
    <row r="149" spans="3:29" s="149" customFormat="1" ht="11.25" customHeight="1" x14ac:dyDescent="0.2">
      <c r="C149" s="164"/>
      <c r="D149" s="165"/>
      <c r="E149" s="165"/>
      <c r="F149" s="371"/>
      <c r="G149" s="568"/>
      <c r="H149" s="568"/>
      <c r="I149" s="568"/>
      <c r="J149" s="568"/>
      <c r="K149" s="568"/>
      <c r="L149" s="568"/>
      <c r="M149" s="568"/>
      <c r="N149" s="568"/>
      <c r="O149" s="568"/>
      <c r="P149" s="568"/>
      <c r="Q149" s="568"/>
      <c r="R149" s="568"/>
      <c r="S149" s="568"/>
      <c r="T149" s="568"/>
      <c r="U149" s="568"/>
      <c r="V149" s="568"/>
      <c r="W149" s="568"/>
      <c r="X149" s="568"/>
      <c r="Y149" s="568"/>
      <c r="Z149" s="568"/>
      <c r="AA149" s="568"/>
      <c r="AB149" s="568"/>
      <c r="AC149" s="161"/>
    </row>
    <row r="150" spans="3:29" s="149" customFormat="1" ht="11.25" customHeight="1" x14ac:dyDescent="0.2">
      <c r="C150" s="164"/>
      <c r="D150" s="165"/>
      <c r="E150" s="165"/>
      <c r="F150" s="371"/>
      <c r="G150" s="568"/>
      <c r="H150" s="568"/>
      <c r="I150" s="568"/>
      <c r="J150" s="568"/>
      <c r="K150" s="568"/>
      <c r="L150" s="568"/>
      <c r="M150" s="568"/>
      <c r="N150" s="568"/>
      <c r="O150" s="568"/>
      <c r="P150" s="568"/>
      <c r="Q150" s="568"/>
      <c r="R150" s="568"/>
      <c r="S150" s="568"/>
      <c r="T150" s="568"/>
      <c r="U150" s="568"/>
      <c r="V150" s="568"/>
      <c r="W150" s="568"/>
      <c r="X150" s="568"/>
      <c r="Y150" s="568"/>
      <c r="Z150" s="568"/>
      <c r="AA150" s="568"/>
      <c r="AB150" s="568"/>
      <c r="AC150" s="161"/>
    </row>
    <row r="151" spans="3:29" s="149" customFormat="1" ht="11.25" customHeight="1" x14ac:dyDescent="0.2">
      <c r="C151" s="164"/>
      <c r="D151" s="165"/>
      <c r="E151" s="165"/>
      <c r="F151" s="169" t="s">
        <v>222</v>
      </c>
      <c r="G151" s="165"/>
      <c r="H151" s="165"/>
      <c r="I151" s="165"/>
      <c r="J151" s="165"/>
      <c r="K151" s="165"/>
      <c r="L151" s="165"/>
      <c r="M151" s="165"/>
      <c r="N151" s="165"/>
      <c r="O151" s="165"/>
      <c r="P151" s="165"/>
      <c r="Q151" s="165"/>
      <c r="R151" s="165"/>
      <c r="S151" s="165"/>
      <c r="T151" s="165"/>
      <c r="U151" s="165"/>
      <c r="V151" s="165"/>
      <c r="W151" s="165"/>
      <c r="X151" s="165"/>
      <c r="Y151" s="165"/>
      <c r="Z151" s="165"/>
      <c r="AA151" s="165"/>
      <c r="AB151" s="165"/>
      <c r="AC151" s="161"/>
    </row>
    <row r="152" spans="3:29" s="149" customFormat="1" ht="11.25" customHeight="1" x14ac:dyDescent="0.2">
      <c r="C152" s="164"/>
      <c r="D152" s="165"/>
      <c r="E152" s="165"/>
      <c r="G152" s="568" t="s">
        <v>1393</v>
      </c>
      <c r="H152" s="568"/>
      <c r="I152" s="568"/>
      <c r="J152" s="568"/>
      <c r="K152" s="568"/>
      <c r="L152" s="568"/>
      <c r="M152" s="568"/>
      <c r="N152" s="568"/>
      <c r="O152" s="568"/>
      <c r="P152" s="568"/>
      <c r="Q152" s="568"/>
      <c r="R152" s="568"/>
      <c r="S152" s="568"/>
      <c r="T152" s="568"/>
      <c r="U152" s="568"/>
      <c r="V152" s="568"/>
      <c r="W152" s="568"/>
      <c r="X152" s="568"/>
      <c r="Y152" s="568"/>
      <c r="Z152" s="568"/>
      <c r="AA152" s="568"/>
      <c r="AB152" s="568"/>
      <c r="AC152" s="161"/>
    </row>
    <row r="153" spans="3:29" s="149" customFormat="1" ht="11.25" customHeight="1" x14ac:dyDescent="0.2">
      <c r="C153" s="164"/>
      <c r="D153" s="165"/>
      <c r="E153" s="165"/>
      <c r="F153" s="368"/>
      <c r="G153" s="568"/>
      <c r="H153" s="568"/>
      <c r="I153" s="568"/>
      <c r="J153" s="568"/>
      <c r="K153" s="568"/>
      <c r="L153" s="568"/>
      <c r="M153" s="568"/>
      <c r="N153" s="568"/>
      <c r="O153" s="568"/>
      <c r="P153" s="568"/>
      <c r="Q153" s="568"/>
      <c r="R153" s="568"/>
      <c r="S153" s="568"/>
      <c r="T153" s="568"/>
      <c r="U153" s="568"/>
      <c r="V153" s="568"/>
      <c r="W153" s="568"/>
      <c r="X153" s="568"/>
      <c r="Y153" s="568"/>
      <c r="Z153" s="568"/>
      <c r="AA153" s="568"/>
      <c r="AB153" s="568"/>
      <c r="AC153" s="161"/>
    </row>
    <row r="154" spans="3:29" s="149" customFormat="1" ht="11.25" customHeight="1" x14ac:dyDescent="0.2">
      <c r="C154" s="164"/>
      <c r="D154" s="165"/>
      <c r="E154" s="165"/>
      <c r="F154" s="318" t="s">
        <v>281</v>
      </c>
      <c r="G154" s="319"/>
      <c r="H154" s="319"/>
      <c r="I154" s="319"/>
      <c r="J154" s="319"/>
      <c r="K154" s="319"/>
      <c r="L154" s="319"/>
      <c r="M154" s="319"/>
      <c r="N154" s="319"/>
      <c r="O154" s="319"/>
      <c r="P154" s="319"/>
      <c r="Q154" s="319"/>
      <c r="AC154" s="161"/>
    </row>
    <row r="155" spans="3:29" s="149" customFormat="1" ht="11.25" customHeight="1" x14ac:dyDescent="0.2">
      <c r="C155" s="164"/>
      <c r="D155" s="165"/>
      <c r="E155" s="165"/>
      <c r="G155" s="568" t="s">
        <v>804</v>
      </c>
      <c r="H155" s="568"/>
      <c r="I155" s="568"/>
      <c r="J155" s="568"/>
      <c r="K155" s="568"/>
      <c r="L155" s="568"/>
      <c r="M155" s="568"/>
      <c r="N155" s="568"/>
      <c r="O155" s="568"/>
      <c r="P155" s="568"/>
      <c r="Q155" s="568"/>
      <c r="R155" s="568"/>
      <c r="S155" s="568"/>
      <c r="T155" s="568"/>
      <c r="U155" s="568"/>
      <c r="V155" s="568"/>
      <c r="W155" s="568"/>
      <c r="X155" s="568"/>
      <c r="Y155" s="568"/>
      <c r="Z155" s="568"/>
      <c r="AA155" s="568"/>
      <c r="AB155" s="568"/>
      <c r="AC155" s="161"/>
    </row>
    <row r="156" spans="3:29" s="149" customFormat="1" ht="11.25" customHeight="1" x14ac:dyDescent="0.2">
      <c r="C156" s="164"/>
      <c r="D156" s="165"/>
      <c r="E156" s="165"/>
      <c r="F156" s="368"/>
      <c r="G156" s="568"/>
      <c r="H156" s="568"/>
      <c r="I156" s="568"/>
      <c r="J156" s="568"/>
      <c r="K156" s="568"/>
      <c r="L156" s="568"/>
      <c r="M156" s="568"/>
      <c r="N156" s="568"/>
      <c r="O156" s="568"/>
      <c r="P156" s="568"/>
      <c r="Q156" s="568"/>
      <c r="R156" s="568"/>
      <c r="S156" s="568"/>
      <c r="T156" s="568"/>
      <c r="U156" s="568"/>
      <c r="V156" s="568"/>
      <c r="W156" s="568"/>
      <c r="X156" s="568"/>
      <c r="Y156" s="568"/>
      <c r="Z156" s="568"/>
      <c r="AA156" s="568"/>
      <c r="AB156" s="568"/>
      <c r="AC156" s="161"/>
    </row>
    <row r="157" spans="3:29" s="149" customFormat="1" ht="11.25" customHeight="1" x14ac:dyDescent="0.2">
      <c r="C157" s="164"/>
      <c r="D157" s="165"/>
      <c r="E157" s="165"/>
      <c r="F157" s="368"/>
      <c r="G157" s="568"/>
      <c r="H157" s="568"/>
      <c r="I157" s="568"/>
      <c r="J157" s="568"/>
      <c r="K157" s="568"/>
      <c r="L157" s="568"/>
      <c r="M157" s="568"/>
      <c r="N157" s="568"/>
      <c r="O157" s="568"/>
      <c r="P157" s="568"/>
      <c r="Q157" s="568"/>
      <c r="R157" s="568"/>
      <c r="S157" s="568"/>
      <c r="T157" s="568"/>
      <c r="U157" s="568"/>
      <c r="V157" s="568"/>
      <c r="W157" s="568"/>
      <c r="X157" s="568"/>
      <c r="Y157" s="568"/>
      <c r="Z157" s="568"/>
      <c r="AA157" s="568"/>
      <c r="AB157" s="568"/>
      <c r="AC157" s="161"/>
    </row>
    <row r="158" spans="3:29" s="149" customFormat="1" ht="11.25" customHeight="1" x14ac:dyDescent="0.2">
      <c r="C158" s="164"/>
      <c r="D158" s="165"/>
      <c r="E158" s="165"/>
      <c r="F158" s="165"/>
      <c r="G158" s="165"/>
      <c r="H158" s="165"/>
      <c r="I158" s="165"/>
      <c r="J158" s="165"/>
      <c r="K158" s="165"/>
      <c r="L158" s="165"/>
      <c r="M158" s="165"/>
      <c r="N158" s="165"/>
      <c r="O158" s="165"/>
      <c r="P158" s="165"/>
      <c r="Q158" s="165"/>
      <c r="R158" s="165"/>
      <c r="S158" s="165"/>
      <c r="T158" s="165"/>
      <c r="U158" s="165"/>
      <c r="V158" s="165"/>
      <c r="W158" s="165"/>
      <c r="X158" s="165"/>
      <c r="Y158" s="165"/>
      <c r="Z158" s="165"/>
      <c r="AA158" s="165"/>
      <c r="AB158" s="165"/>
      <c r="AC158" s="161"/>
    </row>
    <row r="159" spans="3:29" s="149" customFormat="1" ht="11.25" customHeight="1" x14ac:dyDescent="0.2">
      <c r="C159" s="164"/>
      <c r="D159" s="467" t="s">
        <v>63</v>
      </c>
      <c r="E159" s="318" t="s">
        <v>297</v>
      </c>
      <c r="F159" s="319"/>
      <c r="G159" s="320"/>
      <c r="H159" s="320"/>
      <c r="I159" s="320"/>
      <c r="J159" s="320"/>
      <c r="K159" s="320"/>
      <c r="L159" s="320"/>
      <c r="M159" s="320"/>
      <c r="N159" s="320"/>
      <c r="O159" s="320"/>
      <c r="P159" s="320"/>
      <c r="Q159" s="320"/>
      <c r="R159" s="320"/>
      <c r="S159" s="320"/>
      <c r="T159" s="320"/>
      <c r="U159" s="320"/>
      <c r="V159" s="320"/>
      <c r="W159" s="320"/>
      <c r="X159" s="320"/>
      <c r="Y159" s="320"/>
      <c r="Z159" s="320"/>
      <c r="AA159" s="320"/>
      <c r="AB159" s="320"/>
      <c r="AC159" s="161"/>
    </row>
    <row r="160" spans="3:29" s="149" customFormat="1" ht="11.25" customHeight="1" x14ac:dyDescent="0.2">
      <c r="C160" s="164"/>
      <c r="D160" s="320"/>
      <c r="E160" s="587" t="s">
        <v>930</v>
      </c>
      <c r="F160" s="587"/>
      <c r="G160" s="587"/>
      <c r="H160" s="587"/>
      <c r="I160" s="587"/>
      <c r="J160" s="587"/>
      <c r="K160" s="587"/>
      <c r="L160" s="587"/>
      <c r="M160" s="587"/>
      <c r="N160" s="587"/>
      <c r="O160" s="587"/>
      <c r="P160" s="587"/>
      <c r="Q160" s="587"/>
      <c r="R160" s="587"/>
      <c r="S160" s="587"/>
      <c r="T160" s="587"/>
      <c r="U160" s="587"/>
      <c r="V160" s="587"/>
      <c r="W160" s="587"/>
      <c r="X160" s="587"/>
      <c r="Y160" s="587"/>
      <c r="Z160" s="587"/>
      <c r="AA160" s="587"/>
      <c r="AB160" s="587"/>
      <c r="AC160" s="161"/>
    </row>
    <row r="161" spans="3:29" s="149" customFormat="1" ht="21" customHeight="1" x14ac:dyDescent="0.2">
      <c r="C161" s="164"/>
      <c r="D161" s="320"/>
      <c r="E161" s="587"/>
      <c r="F161" s="587"/>
      <c r="G161" s="587"/>
      <c r="H161" s="587"/>
      <c r="I161" s="587"/>
      <c r="J161" s="587"/>
      <c r="K161" s="587"/>
      <c r="L161" s="587"/>
      <c r="M161" s="587"/>
      <c r="N161" s="587"/>
      <c r="O161" s="587"/>
      <c r="P161" s="587"/>
      <c r="Q161" s="587"/>
      <c r="R161" s="587"/>
      <c r="S161" s="587"/>
      <c r="T161" s="587"/>
      <c r="U161" s="587"/>
      <c r="V161" s="587"/>
      <c r="W161" s="587"/>
      <c r="X161" s="587"/>
      <c r="Y161" s="587"/>
      <c r="Z161" s="587"/>
      <c r="AA161" s="587"/>
      <c r="AB161" s="587"/>
      <c r="AC161" s="161"/>
    </row>
    <row r="162" spans="3:29" s="149" customFormat="1" ht="11.25" customHeight="1" x14ac:dyDescent="0.2">
      <c r="C162" s="164"/>
      <c r="D162" s="320"/>
      <c r="E162" s="320"/>
      <c r="F162" s="320"/>
      <c r="G162" s="320"/>
      <c r="H162" s="320"/>
      <c r="I162" s="320"/>
      <c r="J162" s="320"/>
      <c r="K162" s="320"/>
      <c r="L162" s="320"/>
      <c r="M162" s="320"/>
      <c r="N162" s="320"/>
      <c r="O162" s="320"/>
      <c r="P162" s="320"/>
      <c r="Q162" s="320"/>
      <c r="R162" s="320"/>
      <c r="S162" s="320"/>
      <c r="T162" s="320"/>
      <c r="U162" s="320"/>
      <c r="V162" s="320"/>
      <c r="W162" s="320"/>
      <c r="X162" s="320"/>
      <c r="Y162" s="320"/>
      <c r="Z162" s="320"/>
      <c r="AA162" s="320"/>
      <c r="AB162" s="320"/>
      <c r="AC162" s="161"/>
    </row>
    <row r="163" spans="3:29" s="149" customFormat="1" ht="11.25" customHeight="1" x14ac:dyDescent="0.2">
      <c r="C163" s="164"/>
      <c r="D163" s="318" t="s">
        <v>64</v>
      </c>
      <c r="E163" s="318" t="s">
        <v>298</v>
      </c>
      <c r="F163" s="319"/>
      <c r="G163" s="320"/>
      <c r="H163" s="320"/>
      <c r="I163" s="320"/>
      <c r="J163" s="320"/>
      <c r="K163" s="320"/>
      <c r="L163" s="320"/>
      <c r="M163" s="320"/>
      <c r="N163" s="320"/>
      <c r="O163" s="320"/>
      <c r="P163" s="320"/>
      <c r="Q163" s="320"/>
      <c r="R163" s="320"/>
      <c r="S163" s="320"/>
      <c r="T163" s="320"/>
      <c r="U163" s="320"/>
      <c r="V163" s="320"/>
      <c r="W163" s="320"/>
      <c r="X163" s="320"/>
      <c r="Y163" s="320"/>
      <c r="Z163" s="320"/>
      <c r="AA163" s="320"/>
      <c r="AB163" s="320"/>
      <c r="AC163" s="161"/>
    </row>
    <row r="164" spans="3:29" s="149" customFormat="1" ht="11.25" customHeight="1" x14ac:dyDescent="0.2">
      <c r="C164" s="164"/>
      <c r="D164" s="320"/>
      <c r="E164" s="587" t="s">
        <v>805</v>
      </c>
      <c r="F164" s="587"/>
      <c r="G164" s="587"/>
      <c r="H164" s="587"/>
      <c r="I164" s="587"/>
      <c r="J164" s="587"/>
      <c r="K164" s="587"/>
      <c r="L164" s="587"/>
      <c r="M164" s="587"/>
      <c r="N164" s="587"/>
      <c r="O164" s="587"/>
      <c r="P164" s="587"/>
      <c r="Q164" s="587"/>
      <c r="R164" s="587"/>
      <c r="S164" s="587"/>
      <c r="T164" s="587"/>
      <c r="U164" s="587"/>
      <c r="V164" s="587"/>
      <c r="W164" s="587"/>
      <c r="X164" s="587"/>
      <c r="Y164" s="587"/>
      <c r="Z164" s="587"/>
      <c r="AA164" s="587"/>
      <c r="AB164" s="587"/>
      <c r="AC164" s="161"/>
    </row>
    <row r="165" spans="3:29" s="149" customFormat="1" ht="11.25" customHeight="1" x14ac:dyDescent="0.2">
      <c r="C165" s="164"/>
      <c r="D165" s="320"/>
      <c r="E165" s="587"/>
      <c r="F165" s="587"/>
      <c r="G165" s="587"/>
      <c r="H165" s="587"/>
      <c r="I165" s="587"/>
      <c r="J165" s="587"/>
      <c r="K165" s="587"/>
      <c r="L165" s="587"/>
      <c r="M165" s="587"/>
      <c r="N165" s="587"/>
      <c r="O165" s="587"/>
      <c r="P165" s="587"/>
      <c r="Q165" s="587"/>
      <c r="R165" s="587"/>
      <c r="S165" s="587"/>
      <c r="T165" s="587"/>
      <c r="U165" s="587"/>
      <c r="V165" s="587"/>
      <c r="W165" s="587"/>
      <c r="X165" s="587"/>
      <c r="Y165" s="587"/>
      <c r="Z165" s="587"/>
      <c r="AA165" s="587"/>
      <c r="AB165" s="587"/>
      <c r="AC165" s="161"/>
    </row>
    <row r="166" spans="3:29" s="149" customFormat="1" ht="11.25" customHeight="1" x14ac:dyDescent="0.2">
      <c r="C166" s="164"/>
      <c r="D166" s="320"/>
      <c r="E166" s="587"/>
      <c r="F166" s="587"/>
      <c r="G166" s="587"/>
      <c r="H166" s="587"/>
      <c r="I166" s="587"/>
      <c r="J166" s="587"/>
      <c r="K166" s="587"/>
      <c r="L166" s="587"/>
      <c r="M166" s="587"/>
      <c r="N166" s="587"/>
      <c r="O166" s="587"/>
      <c r="P166" s="587"/>
      <c r="Q166" s="587"/>
      <c r="R166" s="587"/>
      <c r="S166" s="587"/>
      <c r="T166" s="587"/>
      <c r="U166" s="587"/>
      <c r="V166" s="587"/>
      <c r="W166" s="587"/>
      <c r="X166" s="587"/>
      <c r="Y166" s="587"/>
      <c r="Z166" s="587"/>
      <c r="AA166" s="587"/>
      <c r="AB166" s="587"/>
      <c r="AC166" s="161"/>
    </row>
    <row r="167" spans="3:29" s="149" customFormat="1" ht="11.25" customHeight="1" x14ac:dyDescent="0.2">
      <c r="C167" s="164"/>
      <c r="D167" s="320"/>
      <c r="E167" s="320"/>
      <c r="F167" s="320"/>
      <c r="G167" s="320"/>
      <c r="H167" s="320"/>
      <c r="I167" s="320"/>
      <c r="J167" s="320"/>
      <c r="K167" s="320"/>
      <c r="L167" s="320"/>
      <c r="M167" s="320"/>
      <c r="N167" s="320"/>
      <c r="O167" s="320"/>
      <c r="P167" s="320"/>
      <c r="Q167" s="320"/>
      <c r="R167" s="320"/>
      <c r="S167" s="320"/>
      <c r="T167" s="320"/>
      <c r="U167" s="320"/>
      <c r="V167" s="320"/>
      <c r="W167" s="320"/>
      <c r="X167" s="320"/>
      <c r="Y167" s="320"/>
      <c r="Z167" s="320"/>
      <c r="AA167" s="320"/>
      <c r="AB167" s="320"/>
      <c r="AC167" s="161"/>
    </row>
    <row r="168" spans="3:29" s="149" customFormat="1" ht="11.25" customHeight="1" x14ac:dyDescent="0.2">
      <c r="C168" s="164"/>
      <c r="D168" s="468" t="s">
        <v>87</v>
      </c>
      <c r="E168" s="468" t="s">
        <v>296</v>
      </c>
      <c r="F168" s="469"/>
      <c r="G168" s="469"/>
      <c r="H168" s="320"/>
      <c r="I168" s="320"/>
      <c r="J168" s="320"/>
      <c r="K168" s="320"/>
      <c r="L168" s="320"/>
      <c r="M168" s="320"/>
      <c r="N168" s="320"/>
      <c r="O168" s="320"/>
      <c r="P168" s="320"/>
      <c r="Q168" s="320"/>
      <c r="R168" s="320"/>
      <c r="S168" s="320"/>
      <c r="T168" s="320"/>
      <c r="U168" s="320"/>
      <c r="V168" s="320"/>
      <c r="W168" s="320"/>
      <c r="X168" s="320"/>
      <c r="Y168" s="320"/>
      <c r="Z168" s="320"/>
      <c r="AA168" s="320"/>
      <c r="AB168" s="320"/>
      <c r="AC168" s="161"/>
    </row>
    <row r="169" spans="3:29" s="149" customFormat="1" ht="11.25" customHeight="1" x14ac:dyDescent="0.2">
      <c r="C169" s="164"/>
      <c r="D169" s="468"/>
      <c r="E169" s="588" t="s">
        <v>830</v>
      </c>
      <c r="F169" s="588"/>
      <c r="G169" s="588"/>
      <c r="H169" s="588"/>
      <c r="I169" s="588"/>
      <c r="J169" s="588"/>
      <c r="K169" s="588"/>
      <c r="L169" s="588"/>
      <c r="M169" s="588"/>
      <c r="N169" s="588"/>
      <c r="O169" s="588"/>
      <c r="P169" s="588"/>
      <c r="Q169" s="588"/>
      <c r="R169" s="588"/>
      <c r="S169" s="588"/>
      <c r="T169" s="588"/>
      <c r="U169" s="588"/>
      <c r="V169" s="588"/>
      <c r="W169" s="588"/>
      <c r="X169" s="588"/>
      <c r="Y169" s="588"/>
      <c r="Z169" s="588"/>
      <c r="AA169" s="588"/>
      <c r="AB169" s="588"/>
      <c r="AC169" s="161"/>
    </row>
    <row r="170" spans="3:29" s="149" customFormat="1" ht="11.25" customHeight="1" x14ac:dyDescent="0.2">
      <c r="C170" s="164"/>
      <c r="D170" s="470"/>
      <c r="E170" s="588"/>
      <c r="F170" s="588"/>
      <c r="G170" s="588"/>
      <c r="H170" s="588"/>
      <c r="I170" s="588"/>
      <c r="J170" s="588"/>
      <c r="K170" s="588"/>
      <c r="L170" s="588"/>
      <c r="M170" s="588"/>
      <c r="N170" s="588"/>
      <c r="O170" s="588"/>
      <c r="P170" s="588"/>
      <c r="Q170" s="588"/>
      <c r="R170" s="588"/>
      <c r="S170" s="588"/>
      <c r="T170" s="588"/>
      <c r="U170" s="588"/>
      <c r="V170" s="588"/>
      <c r="W170" s="588"/>
      <c r="X170" s="588"/>
      <c r="Y170" s="588"/>
      <c r="Z170" s="588"/>
      <c r="AA170" s="588"/>
      <c r="AB170" s="588"/>
      <c r="AC170" s="161"/>
    </row>
    <row r="171" spans="3:29" s="149" customFormat="1" ht="11.25" customHeight="1" x14ac:dyDescent="0.2">
      <c r="C171" s="164"/>
      <c r="D171" s="471"/>
      <c r="E171" s="588"/>
      <c r="F171" s="588"/>
      <c r="G171" s="588"/>
      <c r="H171" s="588"/>
      <c r="I171" s="588"/>
      <c r="J171" s="588"/>
      <c r="K171" s="588"/>
      <c r="L171" s="588"/>
      <c r="M171" s="588"/>
      <c r="N171" s="588"/>
      <c r="O171" s="588"/>
      <c r="P171" s="588"/>
      <c r="Q171" s="588"/>
      <c r="R171" s="588"/>
      <c r="S171" s="588"/>
      <c r="T171" s="588"/>
      <c r="U171" s="588"/>
      <c r="V171" s="588"/>
      <c r="W171" s="588"/>
      <c r="X171" s="588"/>
      <c r="Y171" s="588"/>
      <c r="Z171" s="588"/>
      <c r="AA171" s="588"/>
      <c r="AB171" s="588"/>
      <c r="AC171" s="161"/>
    </row>
    <row r="172" spans="3:29" s="149" customFormat="1" ht="11.25" customHeight="1" x14ac:dyDescent="0.2">
      <c r="C172" s="164"/>
      <c r="D172" s="471"/>
      <c r="E172" s="471"/>
      <c r="F172" s="471"/>
      <c r="G172" s="319"/>
      <c r="H172" s="320"/>
      <c r="I172" s="320"/>
      <c r="J172" s="320"/>
      <c r="K172" s="320"/>
      <c r="L172" s="320"/>
      <c r="M172" s="320"/>
      <c r="N172" s="320"/>
      <c r="O172" s="320"/>
      <c r="P172" s="320"/>
      <c r="Q172" s="320"/>
      <c r="R172" s="320"/>
      <c r="S172" s="320"/>
      <c r="T172" s="320"/>
      <c r="U172" s="320"/>
      <c r="V172" s="320"/>
      <c r="W172" s="320"/>
      <c r="X172" s="320"/>
      <c r="Y172" s="320"/>
      <c r="Z172" s="320"/>
      <c r="AA172" s="320"/>
      <c r="AB172" s="320"/>
      <c r="AC172" s="161"/>
    </row>
    <row r="173" spans="3:29" s="149" customFormat="1" ht="11.25" customHeight="1" x14ac:dyDescent="0.2">
      <c r="C173" s="164"/>
      <c r="D173" s="468" t="s">
        <v>300</v>
      </c>
      <c r="E173" s="468" t="s">
        <v>931</v>
      </c>
      <c r="F173" s="319"/>
      <c r="G173" s="469"/>
      <c r="H173" s="320"/>
      <c r="I173" s="320"/>
      <c r="J173" s="320"/>
      <c r="K173" s="320"/>
      <c r="L173" s="320"/>
      <c r="M173" s="320"/>
      <c r="N173" s="320"/>
      <c r="O173" s="320"/>
      <c r="P173" s="320"/>
      <c r="Q173" s="320"/>
      <c r="R173" s="320"/>
      <c r="S173" s="320"/>
      <c r="T173" s="320"/>
      <c r="U173" s="320"/>
      <c r="V173" s="320"/>
      <c r="W173" s="320"/>
      <c r="X173" s="320"/>
      <c r="Y173" s="320"/>
      <c r="Z173" s="320"/>
      <c r="AA173" s="320"/>
      <c r="AB173" s="320"/>
      <c r="AC173" s="161"/>
    </row>
    <row r="174" spans="3:29" s="149" customFormat="1" ht="11.25" customHeight="1" x14ac:dyDescent="0.2">
      <c r="C174" s="164"/>
      <c r="D174" s="471"/>
      <c r="E174" s="471"/>
      <c r="F174" s="471"/>
      <c r="G174" s="471"/>
      <c r="H174" s="320"/>
      <c r="I174" s="320"/>
      <c r="J174" s="320"/>
      <c r="K174" s="320"/>
      <c r="L174" s="320"/>
      <c r="M174" s="320"/>
      <c r="N174" s="320"/>
      <c r="O174" s="320"/>
      <c r="P174" s="320"/>
      <c r="Q174" s="320"/>
      <c r="R174" s="320"/>
      <c r="S174" s="320"/>
      <c r="T174" s="320"/>
      <c r="U174" s="320"/>
      <c r="V174" s="320"/>
      <c r="W174" s="320"/>
      <c r="X174" s="320"/>
      <c r="Y174" s="320"/>
      <c r="Z174" s="320"/>
      <c r="AA174" s="320"/>
      <c r="AB174" s="320"/>
      <c r="AC174" s="161"/>
    </row>
    <row r="175" spans="3:29" s="149" customFormat="1" ht="11.25" customHeight="1" x14ac:dyDescent="0.2">
      <c r="C175" s="164"/>
      <c r="D175" s="471"/>
      <c r="E175" s="471"/>
      <c r="F175" s="468"/>
      <c r="G175" s="468" t="s">
        <v>228</v>
      </c>
      <c r="H175" s="320"/>
      <c r="I175" s="320"/>
      <c r="J175" s="320"/>
      <c r="K175" s="320"/>
      <c r="L175" s="320"/>
      <c r="M175" s="320"/>
      <c r="N175" s="320"/>
      <c r="O175" s="320"/>
      <c r="P175" s="320"/>
      <c r="Q175" s="320"/>
      <c r="R175" s="320"/>
      <c r="S175" s="320"/>
      <c r="T175" s="320"/>
      <c r="U175" s="320"/>
      <c r="V175" s="320"/>
      <c r="W175" s="320"/>
      <c r="X175" s="320"/>
      <c r="Y175" s="320"/>
      <c r="Z175" s="320"/>
      <c r="AA175" s="320"/>
      <c r="AB175" s="320"/>
      <c r="AC175" s="161"/>
    </row>
    <row r="176" spans="3:29" s="149" customFormat="1" ht="11.25" customHeight="1" x14ac:dyDescent="0.2">
      <c r="C176" s="164"/>
      <c r="D176" s="320"/>
      <c r="E176" s="320"/>
      <c r="F176" s="320"/>
      <c r="G176" s="319"/>
      <c r="H176" s="586" t="s">
        <v>897</v>
      </c>
      <c r="I176" s="586"/>
      <c r="J176" s="586"/>
      <c r="K176" s="586"/>
      <c r="L176" s="586"/>
      <c r="M176" s="586"/>
      <c r="N176" s="586"/>
      <c r="O176" s="586"/>
      <c r="P176" s="586"/>
      <c r="Q176" s="586"/>
      <c r="R176" s="586"/>
      <c r="S176" s="586"/>
      <c r="T176" s="586"/>
      <c r="U176" s="586"/>
      <c r="V176" s="586"/>
      <c r="W176" s="586"/>
      <c r="X176" s="586"/>
      <c r="Y176" s="586"/>
      <c r="Z176" s="586"/>
      <c r="AA176" s="586"/>
      <c r="AB176" s="586"/>
      <c r="AC176" s="161"/>
    </row>
    <row r="177" spans="3:29" s="149" customFormat="1" ht="11.25" customHeight="1" x14ac:dyDescent="0.2">
      <c r="C177" s="164"/>
      <c r="D177" s="320"/>
      <c r="E177" s="320"/>
      <c r="F177" s="320"/>
      <c r="G177" s="472"/>
      <c r="H177" s="586"/>
      <c r="I177" s="586"/>
      <c r="J177" s="586"/>
      <c r="K177" s="586"/>
      <c r="L177" s="586"/>
      <c r="M177" s="586"/>
      <c r="N177" s="586"/>
      <c r="O177" s="586"/>
      <c r="P177" s="586"/>
      <c r="Q177" s="586"/>
      <c r="R177" s="586"/>
      <c r="S177" s="586"/>
      <c r="T177" s="586"/>
      <c r="U177" s="586"/>
      <c r="V177" s="586"/>
      <c r="W177" s="586"/>
      <c r="X177" s="586"/>
      <c r="Y177" s="586"/>
      <c r="Z177" s="586"/>
      <c r="AA177" s="586"/>
      <c r="AB177" s="586"/>
      <c r="AC177" s="161"/>
    </row>
    <row r="178" spans="3:29" s="149" customFormat="1" ht="11.25" customHeight="1" x14ac:dyDescent="0.2">
      <c r="C178" s="164"/>
      <c r="D178" s="320"/>
      <c r="E178" s="320"/>
      <c r="F178" s="319"/>
      <c r="G178" s="468" t="s">
        <v>841</v>
      </c>
      <c r="H178" s="320"/>
      <c r="I178" s="320"/>
      <c r="J178" s="320"/>
      <c r="K178" s="320"/>
      <c r="L178" s="320"/>
      <c r="M178" s="320"/>
      <c r="N178" s="320"/>
      <c r="O178" s="320"/>
      <c r="P178" s="320"/>
      <c r="Q178" s="320"/>
      <c r="R178" s="320"/>
      <c r="S178" s="320"/>
      <c r="T178" s="320"/>
      <c r="U178" s="320"/>
      <c r="V178" s="320"/>
      <c r="W178" s="320"/>
      <c r="X178" s="320"/>
      <c r="Y178" s="320"/>
      <c r="Z178" s="320"/>
      <c r="AA178" s="320"/>
      <c r="AB178" s="320"/>
      <c r="AC178" s="161"/>
    </row>
    <row r="179" spans="3:29" s="149" customFormat="1" ht="11.25" customHeight="1" x14ac:dyDescent="0.2">
      <c r="C179" s="164"/>
      <c r="D179" s="320"/>
      <c r="E179" s="320"/>
      <c r="F179" s="320"/>
      <c r="G179" s="319"/>
      <c r="H179" s="471" t="s">
        <v>843</v>
      </c>
      <c r="I179" s="472"/>
      <c r="J179" s="472"/>
      <c r="K179" s="472"/>
      <c r="L179" s="472"/>
      <c r="M179" s="472"/>
      <c r="N179" s="472"/>
      <c r="O179" s="472"/>
      <c r="P179" s="472"/>
      <c r="Q179" s="472"/>
      <c r="R179" s="472"/>
      <c r="S179" s="472"/>
      <c r="T179" s="472"/>
      <c r="U179" s="472"/>
      <c r="V179" s="472"/>
      <c r="W179" s="472"/>
      <c r="X179" s="472"/>
      <c r="Y179" s="472"/>
      <c r="Z179" s="472"/>
      <c r="AA179" s="472"/>
      <c r="AB179" s="472"/>
      <c r="AC179" s="161"/>
    </row>
    <row r="180" spans="3:29" s="149" customFormat="1" ht="11.25" customHeight="1" x14ac:dyDescent="0.2">
      <c r="C180" s="164"/>
      <c r="D180" s="320"/>
      <c r="E180" s="320"/>
      <c r="F180" s="320"/>
      <c r="G180" s="318" t="s">
        <v>842</v>
      </c>
      <c r="H180" s="318"/>
      <c r="I180" s="318"/>
      <c r="J180" s="318"/>
      <c r="K180" s="318"/>
      <c r="L180" s="318"/>
      <c r="M180" s="318"/>
      <c r="N180" s="318"/>
      <c r="O180" s="318"/>
      <c r="P180" s="318"/>
      <c r="Q180" s="320"/>
      <c r="R180" s="320"/>
      <c r="S180" s="320"/>
      <c r="T180" s="320"/>
      <c r="U180" s="320"/>
      <c r="V180" s="320"/>
      <c r="W180" s="320"/>
      <c r="X180" s="320"/>
      <c r="Y180" s="320"/>
      <c r="Z180" s="320"/>
      <c r="AA180" s="320"/>
      <c r="AB180" s="320"/>
      <c r="AC180" s="161"/>
    </row>
    <row r="181" spans="3:29" s="149" customFormat="1" ht="11.25" customHeight="1" x14ac:dyDescent="0.2">
      <c r="C181" s="164"/>
      <c r="D181" s="320"/>
      <c r="E181" s="320"/>
      <c r="F181" s="320"/>
      <c r="G181" s="319"/>
      <c r="H181" s="587" t="s">
        <v>781</v>
      </c>
      <c r="I181" s="587"/>
      <c r="J181" s="587"/>
      <c r="K181" s="587"/>
      <c r="L181" s="587"/>
      <c r="M181" s="587"/>
      <c r="N181" s="587"/>
      <c r="O181" s="587"/>
      <c r="P181" s="587"/>
      <c r="Q181" s="587"/>
      <c r="R181" s="587"/>
      <c r="S181" s="587"/>
      <c r="T181" s="587"/>
      <c r="U181" s="587"/>
      <c r="V181" s="587"/>
      <c r="W181" s="587"/>
      <c r="X181" s="587"/>
      <c r="Y181" s="587"/>
      <c r="Z181" s="587"/>
      <c r="AA181" s="587"/>
      <c r="AB181" s="587"/>
      <c r="AC181" s="161"/>
    </row>
    <row r="182" spans="3:29" s="149" customFormat="1" ht="11.25" customHeight="1" x14ac:dyDescent="0.2">
      <c r="C182" s="164"/>
      <c r="D182" s="320"/>
      <c r="E182" s="320"/>
      <c r="F182" s="320"/>
      <c r="G182" s="370"/>
      <c r="H182" s="587"/>
      <c r="I182" s="587"/>
      <c r="J182" s="587"/>
      <c r="K182" s="587"/>
      <c r="L182" s="587"/>
      <c r="M182" s="587"/>
      <c r="N182" s="587"/>
      <c r="O182" s="587"/>
      <c r="P182" s="587"/>
      <c r="Q182" s="587"/>
      <c r="R182" s="587"/>
      <c r="S182" s="587"/>
      <c r="T182" s="587"/>
      <c r="U182" s="587"/>
      <c r="V182" s="587"/>
      <c r="W182" s="587"/>
      <c r="X182" s="587"/>
      <c r="Y182" s="587"/>
      <c r="Z182" s="587"/>
      <c r="AA182" s="587"/>
      <c r="AB182" s="587"/>
      <c r="AC182" s="161"/>
    </row>
    <row r="183" spans="3:29" s="149" customFormat="1" ht="18.75" customHeight="1" x14ac:dyDescent="0.2">
      <c r="C183" s="164"/>
      <c r="D183" s="320"/>
      <c r="E183" s="320"/>
      <c r="F183" s="320"/>
      <c r="G183" s="370"/>
      <c r="H183" s="587"/>
      <c r="I183" s="587"/>
      <c r="J183" s="587"/>
      <c r="K183" s="587"/>
      <c r="L183" s="587"/>
      <c r="M183" s="587"/>
      <c r="N183" s="587"/>
      <c r="O183" s="587"/>
      <c r="P183" s="587"/>
      <c r="Q183" s="587"/>
      <c r="R183" s="587"/>
      <c r="S183" s="587"/>
      <c r="T183" s="587"/>
      <c r="U183" s="587"/>
      <c r="V183" s="587"/>
      <c r="W183" s="587"/>
      <c r="X183" s="587"/>
      <c r="Y183" s="587"/>
      <c r="Z183" s="587"/>
      <c r="AA183" s="587"/>
      <c r="AB183" s="587"/>
      <c r="AC183" s="161"/>
    </row>
    <row r="184" spans="3:29" s="149" customFormat="1" ht="11.25" customHeight="1" thickBot="1" x14ac:dyDescent="0.25">
      <c r="C184" s="164"/>
      <c r="D184" s="165"/>
      <c r="E184" s="165"/>
      <c r="F184" s="165"/>
      <c r="G184" s="165"/>
      <c r="H184" s="165"/>
      <c r="I184" s="165"/>
      <c r="J184" s="165"/>
      <c r="K184" s="165"/>
      <c r="L184" s="165"/>
      <c r="M184" s="165"/>
      <c r="N184" s="165"/>
      <c r="O184" s="165"/>
      <c r="P184" s="165"/>
      <c r="Q184" s="165"/>
      <c r="R184" s="165"/>
      <c r="S184" s="165"/>
      <c r="T184" s="165"/>
      <c r="U184" s="165"/>
      <c r="V184" s="165"/>
      <c r="W184" s="165"/>
      <c r="X184" s="165"/>
      <c r="Y184" s="165"/>
      <c r="Z184" s="165"/>
      <c r="AA184" s="165"/>
      <c r="AB184" s="165"/>
      <c r="AC184" s="161"/>
    </row>
    <row r="185" spans="3:29" s="149" customFormat="1" ht="11.25" customHeight="1" thickBot="1" x14ac:dyDescent="0.25">
      <c r="C185" s="423" t="s">
        <v>898</v>
      </c>
      <c r="D185" s="424"/>
      <c r="E185" s="425"/>
      <c r="F185" s="425"/>
      <c r="G185" s="426"/>
      <c r="H185" s="426"/>
      <c r="I185" s="426"/>
      <c r="J185" s="426"/>
      <c r="K185" s="426"/>
      <c r="L185" s="426"/>
      <c r="M185" s="426"/>
      <c r="N185" s="426"/>
      <c r="O185" s="426"/>
      <c r="P185" s="426"/>
      <c r="Q185" s="426"/>
      <c r="R185" s="426"/>
      <c r="S185" s="426"/>
      <c r="T185" s="426"/>
      <c r="U185" s="426"/>
      <c r="V185" s="426"/>
      <c r="W185" s="426"/>
      <c r="X185" s="426"/>
      <c r="Y185" s="426"/>
      <c r="Z185" s="426"/>
      <c r="AA185" s="426"/>
      <c r="AB185" s="426"/>
      <c r="AC185" s="427"/>
    </row>
    <row r="186" spans="3:29" s="149" customFormat="1" ht="11.25" customHeight="1" x14ac:dyDescent="0.2">
      <c r="C186" s="164"/>
      <c r="D186" s="165"/>
      <c r="E186" s="165"/>
      <c r="F186" s="165"/>
      <c r="G186" s="165"/>
      <c r="H186" s="165"/>
      <c r="I186" s="165"/>
      <c r="J186" s="165"/>
      <c r="K186" s="165"/>
      <c r="L186" s="165"/>
      <c r="M186" s="165"/>
      <c r="N186" s="165"/>
      <c r="O186" s="165"/>
      <c r="P186" s="165"/>
      <c r="Q186" s="165"/>
      <c r="R186" s="165"/>
      <c r="S186" s="165"/>
      <c r="T186" s="165"/>
      <c r="U186" s="165"/>
      <c r="V186" s="165"/>
      <c r="W186" s="165"/>
      <c r="X186" s="165"/>
      <c r="Y186" s="165"/>
      <c r="Z186" s="165"/>
      <c r="AA186" s="165"/>
      <c r="AB186" s="165"/>
      <c r="AC186" s="161"/>
    </row>
    <row r="187" spans="3:29" s="149" customFormat="1" ht="11.25" customHeight="1" x14ac:dyDescent="0.2">
      <c r="C187" s="164"/>
      <c r="D187" s="165"/>
      <c r="E187" s="165"/>
      <c r="F187" s="171" t="s">
        <v>229</v>
      </c>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1"/>
    </row>
    <row r="188" spans="3:29" s="149" customFormat="1" ht="11.25" customHeight="1" x14ac:dyDescent="0.2">
      <c r="C188" s="164"/>
      <c r="D188" s="165"/>
      <c r="E188" s="165"/>
      <c r="F188" s="165"/>
      <c r="G188" s="572" t="s">
        <v>932</v>
      </c>
      <c r="H188" s="572"/>
      <c r="I188" s="572"/>
      <c r="J188" s="572"/>
      <c r="K188" s="572"/>
      <c r="L188" s="572"/>
      <c r="M188" s="572"/>
      <c r="N188" s="572"/>
      <c r="O188" s="572"/>
      <c r="P188" s="572"/>
      <c r="Q188" s="572"/>
      <c r="R188" s="572"/>
      <c r="S188" s="572"/>
      <c r="T188" s="572"/>
      <c r="U188" s="572"/>
      <c r="V188" s="572"/>
      <c r="W188" s="572"/>
      <c r="X188" s="572"/>
      <c r="Y188" s="572"/>
      <c r="Z188" s="572"/>
      <c r="AA188" s="572"/>
      <c r="AB188" s="572"/>
      <c r="AC188" s="161"/>
    </row>
    <row r="189" spans="3:29" s="149" customFormat="1" ht="11.25" customHeight="1" x14ac:dyDescent="0.2">
      <c r="C189" s="164"/>
      <c r="D189" s="165"/>
      <c r="E189" s="165"/>
      <c r="F189" s="165"/>
      <c r="G189" s="572"/>
      <c r="H189" s="572"/>
      <c r="I189" s="572"/>
      <c r="J189" s="572"/>
      <c r="K189" s="572"/>
      <c r="L189" s="572"/>
      <c r="M189" s="572"/>
      <c r="N189" s="572"/>
      <c r="O189" s="572"/>
      <c r="P189" s="572"/>
      <c r="Q189" s="572"/>
      <c r="R189" s="572"/>
      <c r="S189" s="572"/>
      <c r="T189" s="572"/>
      <c r="U189" s="572"/>
      <c r="V189" s="572"/>
      <c r="W189" s="572"/>
      <c r="X189" s="572"/>
      <c r="Y189" s="572"/>
      <c r="Z189" s="572"/>
      <c r="AA189" s="572"/>
      <c r="AB189" s="572"/>
      <c r="AC189" s="161"/>
    </row>
    <row r="190" spans="3:29" s="149" customFormat="1" ht="11.25" customHeight="1" x14ac:dyDescent="0.2">
      <c r="C190" s="164"/>
      <c r="D190" s="172"/>
      <c r="E190" s="171"/>
      <c r="F190" s="165"/>
      <c r="G190" s="572"/>
      <c r="H190" s="572"/>
      <c r="I190" s="572"/>
      <c r="J190" s="572"/>
      <c r="K190" s="572"/>
      <c r="L190" s="572"/>
      <c r="M190" s="572"/>
      <c r="N190" s="572"/>
      <c r="O190" s="572"/>
      <c r="P190" s="572"/>
      <c r="Q190" s="572"/>
      <c r="R190" s="572"/>
      <c r="S190" s="572"/>
      <c r="T190" s="572"/>
      <c r="U190" s="572"/>
      <c r="V190" s="572"/>
      <c r="W190" s="572"/>
      <c r="X190" s="572"/>
      <c r="Y190" s="572"/>
      <c r="Z190" s="572"/>
      <c r="AA190" s="572"/>
      <c r="AB190" s="572"/>
      <c r="AC190" s="161"/>
    </row>
    <row r="191" spans="3:29" s="149" customFormat="1" ht="11.25" customHeight="1" x14ac:dyDescent="0.2">
      <c r="C191" s="164"/>
      <c r="D191" s="170"/>
      <c r="E191" s="170"/>
      <c r="F191" s="171" t="s">
        <v>231</v>
      </c>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61"/>
    </row>
    <row r="192" spans="3:29" s="149" customFormat="1" ht="11.25" customHeight="1" x14ac:dyDescent="0.2">
      <c r="C192" s="164"/>
      <c r="D192" s="165"/>
      <c r="E192" s="165"/>
      <c r="F192" s="165"/>
      <c r="G192" s="572" t="s">
        <v>806</v>
      </c>
      <c r="H192" s="572"/>
      <c r="I192" s="572"/>
      <c r="J192" s="572"/>
      <c r="K192" s="572"/>
      <c r="L192" s="572"/>
      <c r="M192" s="572"/>
      <c r="N192" s="572"/>
      <c r="O192" s="572"/>
      <c r="P192" s="572"/>
      <c r="Q192" s="572"/>
      <c r="R192" s="572"/>
      <c r="S192" s="572"/>
      <c r="T192" s="572"/>
      <c r="U192" s="572"/>
      <c r="V192" s="572"/>
      <c r="W192" s="572"/>
      <c r="X192" s="572"/>
      <c r="Y192" s="572"/>
      <c r="Z192" s="572"/>
      <c r="AA192" s="572"/>
      <c r="AB192" s="572"/>
      <c r="AC192" s="161"/>
    </row>
    <row r="193" spans="3:38" s="149" customFormat="1" ht="11.25" customHeight="1" x14ac:dyDescent="0.2">
      <c r="C193" s="164"/>
      <c r="D193" s="165"/>
      <c r="E193" s="165"/>
      <c r="F193" s="165"/>
      <c r="G193" s="572"/>
      <c r="H193" s="572"/>
      <c r="I193" s="572"/>
      <c r="J193" s="572"/>
      <c r="K193" s="572"/>
      <c r="L193" s="572"/>
      <c r="M193" s="572"/>
      <c r="N193" s="572"/>
      <c r="O193" s="572"/>
      <c r="P193" s="572"/>
      <c r="Q193" s="572"/>
      <c r="R193" s="572"/>
      <c r="S193" s="572"/>
      <c r="T193" s="572"/>
      <c r="U193" s="572"/>
      <c r="V193" s="572"/>
      <c r="W193" s="572"/>
      <c r="X193" s="572"/>
      <c r="Y193" s="572"/>
      <c r="Z193" s="572"/>
      <c r="AA193" s="572"/>
      <c r="AB193" s="572"/>
      <c r="AC193" s="161"/>
    </row>
    <row r="194" spans="3:38" s="149" customFormat="1" ht="11.25" customHeight="1" x14ac:dyDescent="0.2">
      <c r="C194" s="164"/>
      <c r="D194" s="165"/>
      <c r="E194" s="165"/>
      <c r="F194" s="165"/>
      <c r="G194" s="572"/>
      <c r="H194" s="572"/>
      <c r="I194" s="572"/>
      <c r="J194" s="572"/>
      <c r="K194" s="572"/>
      <c r="L194" s="572"/>
      <c r="M194" s="572"/>
      <c r="N194" s="572"/>
      <c r="O194" s="572"/>
      <c r="P194" s="572"/>
      <c r="Q194" s="572"/>
      <c r="R194" s="572"/>
      <c r="S194" s="572"/>
      <c r="T194" s="572"/>
      <c r="U194" s="572"/>
      <c r="V194" s="572"/>
      <c r="W194" s="572"/>
      <c r="X194" s="572"/>
      <c r="Y194" s="572"/>
      <c r="Z194" s="572"/>
      <c r="AA194" s="572"/>
      <c r="AB194" s="572"/>
      <c r="AC194" s="161"/>
    </row>
    <row r="195" spans="3:38" s="149" customFormat="1" ht="9" customHeight="1" x14ac:dyDescent="0.2">
      <c r="C195" s="164"/>
      <c r="D195" s="165"/>
      <c r="E195" s="165"/>
      <c r="F195" s="165"/>
      <c r="G195" s="572"/>
      <c r="H195" s="572"/>
      <c r="I195" s="572"/>
      <c r="J195" s="572"/>
      <c r="K195" s="572"/>
      <c r="L195" s="572"/>
      <c r="M195" s="572"/>
      <c r="N195" s="572"/>
      <c r="O195" s="572"/>
      <c r="P195" s="572"/>
      <c r="Q195" s="572"/>
      <c r="R195" s="572"/>
      <c r="S195" s="572"/>
      <c r="T195" s="572"/>
      <c r="U195" s="572"/>
      <c r="V195" s="572"/>
      <c r="W195" s="572"/>
      <c r="X195" s="572"/>
      <c r="Y195" s="572"/>
      <c r="Z195" s="572"/>
      <c r="AA195" s="572"/>
      <c r="AB195" s="572"/>
      <c r="AC195" s="161"/>
    </row>
    <row r="196" spans="3:38" s="149" customFormat="1" ht="11.25" customHeight="1" x14ac:dyDescent="0.2">
      <c r="C196" s="164"/>
      <c r="D196" s="165"/>
      <c r="E196" s="165"/>
      <c r="F196" s="171" t="s">
        <v>230</v>
      </c>
      <c r="G196" s="165"/>
      <c r="H196" s="165"/>
      <c r="I196" s="165"/>
      <c r="J196" s="165"/>
      <c r="K196" s="165"/>
      <c r="L196" s="165"/>
      <c r="M196" s="165"/>
      <c r="N196" s="165"/>
      <c r="O196" s="165"/>
      <c r="P196" s="165"/>
      <c r="Q196" s="165"/>
      <c r="R196" s="165"/>
      <c r="S196" s="165"/>
      <c r="T196" s="165"/>
      <c r="U196" s="165"/>
      <c r="V196" s="165"/>
      <c r="W196" s="165"/>
      <c r="X196" s="165"/>
      <c r="Y196" s="165"/>
      <c r="Z196" s="165"/>
      <c r="AA196" s="165"/>
      <c r="AB196" s="165"/>
      <c r="AC196" s="161"/>
    </row>
    <row r="197" spans="3:38" s="149" customFormat="1" ht="11.25" customHeight="1" x14ac:dyDescent="0.2">
      <c r="C197" s="164"/>
      <c r="D197" s="165"/>
      <c r="E197" s="165"/>
      <c r="F197" s="165"/>
      <c r="G197" s="573" t="s">
        <v>839</v>
      </c>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161"/>
    </row>
    <row r="198" spans="3:38" s="149" customFormat="1" ht="11.25" customHeight="1" x14ac:dyDescent="0.2">
      <c r="C198" s="164"/>
      <c r="D198" s="165"/>
      <c r="E198" s="165"/>
      <c r="F198" s="165"/>
      <c r="G198" s="573"/>
      <c r="H198" s="573"/>
      <c r="I198" s="573"/>
      <c r="J198" s="573"/>
      <c r="K198" s="573"/>
      <c r="L198" s="573"/>
      <c r="M198" s="573"/>
      <c r="N198" s="573"/>
      <c r="O198" s="573"/>
      <c r="P198" s="573"/>
      <c r="Q198" s="573"/>
      <c r="R198" s="573"/>
      <c r="S198" s="573"/>
      <c r="T198" s="573"/>
      <c r="U198" s="573"/>
      <c r="V198" s="573"/>
      <c r="W198" s="573"/>
      <c r="X198" s="573"/>
      <c r="Y198" s="573"/>
      <c r="Z198" s="573"/>
      <c r="AA198" s="573"/>
      <c r="AB198" s="573"/>
      <c r="AC198" s="161"/>
    </row>
    <row r="199" spans="3:38" s="149" customFormat="1" ht="11.25" customHeight="1" x14ac:dyDescent="0.2">
      <c r="C199" s="164"/>
      <c r="D199" s="165"/>
      <c r="E199" s="165"/>
      <c r="F199" s="165"/>
      <c r="G199" s="573"/>
      <c r="H199" s="573"/>
      <c r="I199" s="573"/>
      <c r="J199" s="573"/>
      <c r="K199" s="573"/>
      <c r="L199" s="573"/>
      <c r="M199" s="573"/>
      <c r="N199" s="573"/>
      <c r="O199" s="573"/>
      <c r="P199" s="573"/>
      <c r="Q199" s="573"/>
      <c r="R199" s="573"/>
      <c r="S199" s="573"/>
      <c r="T199" s="573"/>
      <c r="U199" s="573"/>
      <c r="V199" s="573"/>
      <c r="W199" s="573"/>
      <c r="X199" s="573"/>
      <c r="Y199" s="573"/>
      <c r="Z199" s="573"/>
      <c r="AA199" s="573"/>
      <c r="AB199" s="573"/>
      <c r="AC199" s="161"/>
    </row>
    <row r="200" spans="3:38" s="149" customFormat="1" ht="11.25" customHeight="1" x14ac:dyDescent="0.2">
      <c r="C200" s="164"/>
      <c r="D200" s="165"/>
      <c r="E200" s="165"/>
      <c r="F200" s="165"/>
      <c r="G200" s="573"/>
      <c r="H200" s="573"/>
      <c r="I200" s="573"/>
      <c r="J200" s="573"/>
      <c r="K200" s="573"/>
      <c r="L200" s="573"/>
      <c r="M200" s="573"/>
      <c r="N200" s="573"/>
      <c r="O200" s="573"/>
      <c r="P200" s="573"/>
      <c r="Q200" s="573"/>
      <c r="R200" s="573"/>
      <c r="S200" s="573"/>
      <c r="T200" s="573"/>
      <c r="U200" s="573"/>
      <c r="V200" s="573"/>
      <c r="W200" s="573"/>
      <c r="X200" s="573"/>
      <c r="Y200" s="573"/>
      <c r="Z200" s="573"/>
      <c r="AA200" s="573"/>
      <c r="AB200" s="573"/>
      <c r="AC200" s="161"/>
    </row>
    <row r="201" spans="3:38" s="149" customFormat="1" ht="11.25" customHeight="1" thickBot="1" x14ac:dyDescent="0.25">
      <c r="C201" s="164"/>
      <c r="D201" s="165"/>
      <c r="E201" s="165"/>
      <c r="F201" s="165"/>
      <c r="G201" s="165"/>
      <c r="H201" s="165"/>
      <c r="I201" s="165"/>
      <c r="J201" s="165"/>
      <c r="K201" s="165"/>
      <c r="L201" s="165"/>
      <c r="M201" s="165"/>
      <c r="N201" s="165"/>
      <c r="O201" s="165"/>
      <c r="P201" s="165"/>
      <c r="Q201" s="165"/>
      <c r="R201" s="165"/>
      <c r="S201" s="165"/>
      <c r="T201" s="165"/>
      <c r="U201" s="165"/>
      <c r="V201" s="165"/>
      <c r="W201" s="165"/>
      <c r="X201" s="165"/>
      <c r="Y201" s="165"/>
      <c r="Z201" s="165"/>
      <c r="AA201" s="165"/>
      <c r="AB201" s="165"/>
      <c r="AC201" s="161"/>
    </row>
    <row r="202" spans="3:38" ht="12.75" customHeight="1" thickBot="1" x14ac:dyDescent="0.2">
      <c r="C202" s="423">
        <v>3</v>
      </c>
      <c r="D202" s="424" t="s">
        <v>282</v>
      </c>
      <c r="E202" s="425"/>
      <c r="F202" s="425"/>
      <c r="G202" s="426"/>
      <c r="H202" s="426"/>
      <c r="I202" s="426"/>
      <c r="J202" s="426"/>
      <c r="K202" s="426"/>
      <c r="L202" s="426"/>
      <c r="M202" s="426"/>
      <c r="N202" s="426"/>
      <c r="O202" s="426"/>
      <c r="P202" s="426"/>
      <c r="Q202" s="426"/>
      <c r="R202" s="426"/>
      <c r="S202" s="426"/>
      <c r="T202" s="426"/>
      <c r="U202" s="426"/>
      <c r="V202" s="426"/>
      <c r="W202" s="426"/>
      <c r="X202" s="426"/>
      <c r="Y202" s="426"/>
      <c r="Z202" s="426"/>
      <c r="AA202" s="426"/>
      <c r="AB202" s="426"/>
      <c r="AC202" s="427"/>
    </row>
    <row r="203" spans="3:38" ht="9.75" customHeight="1" x14ac:dyDescent="0.15">
      <c r="C203" s="164"/>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c r="AA203" s="165"/>
      <c r="AB203" s="165"/>
      <c r="AC203" s="161"/>
    </row>
    <row r="204" spans="3:38" ht="12.75" customHeight="1" x14ac:dyDescent="0.15">
      <c r="C204" s="164"/>
      <c r="D204" s="579" t="s">
        <v>807</v>
      </c>
      <c r="E204" s="579"/>
      <c r="F204" s="579"/>
      <c r="G204" s="579"/>
      <c r="H204" s="579"/>
      <c r="I204" s="579"/>
      <c r="J204" s="579"/>
      <c r="K204" s="579"/>
      <c r="L204" s="579"/>
      <c r="M204" s="579"/>
      <c r="N204" s="579"/>
      <c r="O204" s="579"/>
      <c r="P204" s="579"/>
      <c r="Q204" s="579"/>
      <c r="R204" s="579"/>
      <c r="S204" s="579"/>
      <c r="T204" s="579"/>
      <c r="U204" s="579"/>
      <c r="V204" s="579"/>
      <c r="W204" s="579"/>
      <c r="X204" s="579"/>
      <c r="Y204" s="579"/>
      <c r="Z204" s="579"/>
      <c r="AA204" s="579"/>
      <c r="AB204" s="579"/>
      <c r="AC204" s="161"/>
    </row>
    <row r="205" spans="3:38" ht="12.75" customHeight="1" x14ac:dyDescent="0.15">
      <c r="C205" s="164"/>
      <c r="D205" s="579"/>
      <c r="E205" s="579"/>
      <c r="F205" s="579"/>
      <c r="G205" s="579"/>
      <c r="H205" s="579"/>
      <c r="I205" s="579"/>
      <c r="J205" s="579"/>
      <c r="K205" s="579"/>
      <c r="L205" s="579"/>
      <c r="M205" s="579"/>
      <c r="N205" s="579"/>
      <c r="O205" s="579"/>
      <c r="P205" s="579"/>
      <c r="Q205" s="579"/>
      <c r="R205" s="579"/>
      <c r="S205" s="579"/>
      <c r="T205" s="579"/>
      <c r="U205" s="579"/>
      <c r="V205" s="579"/>
      <c r="W205" s="579"/>
      <c r="X205" s="579"/>
      <c r="Y205" s="579"/>
      <c r="Z205" s="579"/>
      <c r="AA205" s="579"/>
      <c r="AB205" s="579"/>
      <c r="AC205" s="161"/>
    </row>
    <row r="206" spans="3:38" ht="12.75" customHeight="1" x14ac:dyDescent="0.15">
      <c r="C206" s="164"/>
      <c r="D206" s="579"/>
      <c r="E206" s="579"/>
      <c r="F206" s="579"/>
      <c r="G206" s="579"/>
      <c r="H206" s="579"/>
      <c r="I206" s="579"/>
      <c r="J206" s="579"/>
      <c r="K206" s="579"/>
      <c r="L206" s="579"/>
      <c r="M206" s="579"/>
      <c r="N206" s="579"/>
      <c r="O206" s="579"/>
      <c r="P206" s="579"/>
      <c r="Q206" s="579"/>
      <c r="R206" s="579"/>
      <c r="S206" s="579"/>
      <c r="T206" s="579"/>
      <c r="U206" s="579"/>
      <c r="V206" s="579"/>
      <c r="W206" s="579"/>
      <c r="X206" s="579"/>
      <c r="Y206" s="579"/>
      <c r="Z206" s="579"/>
      <c r="AA206" s="579"/>
      <c r="AB206" s="579"/>
      <c r="AC206" s="161"/>
    </row>
    <row r="207" spans="3:38" ht="9.75" customHeight="1" thickBot="1" x14ac:dyDescent="0.2">
      <c r="C207" s="168"/>
      <c r="D207" s="167"/>
      <c r="E207" s="437"/>
      <c r="F207" s="167"/>
      <c r="G207" s="167"/>
      <c r="H207" s="167"/>
      <c r="I207" s="167"/>
      <c r="J207" s="167"/>
      <c r="K207" s="167"/>
      <c r="L207" s="167"/>
      <c r="M207" s="167"/>
      <c r="N207" s="167"/>
      <c r="O207" s="167"/>
      <c r="P207" s="167"/>
      <c r="Q207" s="167"/>
      <c r="R207" s="167"/>
      <c r="S207" s="167"/>
      <c r="T207" s="167"/>
      <c r="U207" s="167"/>
      <c r="V207" s="167"/>
      <c r="W207" s="167"/>
      <c r="X207" s="167"/>
      <c r="Y207" s="167"/>
      <c r="Z207" s="167"/>
      <c r="AA207" s="167"/>
      <c r="AB207" s="167"/>
      <c r="AC207" s="166"/>
    </row>
    <row r="208" spans="3:38" ht="12.75" customHeight="1" thickBot="1" x14ac:dyDescent="0.25">
      <c r="C208" s="423">
        <v>4</v>
      </c>
      <c r="D208" s="424" t="s">
        <v>214</v>
      </c>
      <c r="E208" s="425"/>
      <c r="F208" s="425"/>
      <c r="G208" s="426"/>
      <c r="H208" s="426"/>
      <c r="I208" s="426"/>
      <c r="J208" s="426"/>
      <c r="K208" s="426"/>
      <c r="L208" s="426"/>
      <c r="M208" s="426"/>
      <c r="N208" s="426"/>
      <c r="O208" s="426"/>
      <c r="P208" s="426"/>
      <c r="Q208" s="426"/>
      <c r="R208" s="426"/>
      <c r="S208" s="426"/>
      <c r="T208" s="426"/>
      <c r="U208" s="426"/>
      <c r="V208" s="426"/>
      <c r="W208" s="426"/>
      <c r="X208" s="426"/>
      <c r="Y208" s="426"/>
      <c r="Z208" s="426"/>
      <c r="AA208" s="426"/>
      <c r="AB208" s="426"/>
      <c r="AC208" s="427"/>
      <c r="AK208"/>
      <c r="AL208"/>
    </row>
    <row r="209" spans="3:38" ht="9.75" customHeight="1" x14ac:dyDescent="0.2">
      <c r="C209" s="164"/>
      <c r="D209" s="165"/>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c r="AA209" s="165"/>
      <c r="AB209" s="165"/>
      <c r="AC209" s="161"/>
      <c r="AK209"/>
      <c r="AL209"/>
    </row>
    <row r="210" spans="3:38" ht="12.75" customHeight="1" x14ac:dyDescent="0.2">
      <c r="C210" s="164"/>
      <c r="D210" s="580" t="s">
        <v>933</v>
      </c>
      <c r="E210" s="580"/>
      <c r="F210" s="580"/>
      <c r="G210" s="580"/>
      <c r="H210" s="580"/>
      <c r="I210" s="580"/>
      <c r="J210" s="580"/>
      <c r="K210" s="580"/>
      <c r="L210" s="580"/>
      <c r="M210" s="580"/>
      <c r="N210" s="580"/>
      <c r="O210" s="580"/>
      <c r="P210" s="580"/>
      <c r="Q210" s="580"/>
      <c r="R210" s="580"/>
      <c r="S210" s="580"/>
      <c r="T210" s="580"/>
      <c r="U210" s="580"/>
      <c r="V210" s="580"/>
      <c r="W210" s="580"/>
      <c r="X210" s="580"/>
      <c r="Y210" s="580"/>
      <c r="Z210" s="580"/>
      <c r="AA210" s="580"/>
      <c r="AB210" s="580"/>
      <c r="AC210" s="161"/>
      <c r="AK210"/>
      <c r="AL210"/>
    </row>
    <row r="211" spans="3:38" ht="12.75" customHeight="1" x14ac:dyDescent="0.2">
      <c r="C211" s="164"/>
      <c r="D211" s="580"/>
      <c r="E211" s="580"/>
      <c r="F211" s="580"/>
      <c r="G211" s="580"/>
      <c r="H211" s="580"/>
      <c r="I211" s="580"/>
      <c r="J211" s="580"/>
      <c r="K211" s="580"/>
      <c r="L211" s="580"/>
      <c r="M211" s="580"/>
      <c r="N211" s="580"/>
      <c r="O211" s="580"/>
      <c r="P211" s="580"/>
      <c r="Q211" s="580"/>
      <c r="R211" s="580"/>
      <c r="S211" s="580"/>
      <c r="T211" s="580"/>
      <c r="U211" s="580"/>
      <c r="V211" s="580"/>
      <c r="W211" s="580"/>
      <c r="X211" s="580"/>
      <c r="Y211" s="580"/>
      <c r="Z211" s="580"/>
      <c r="AA211" s="580"/>
      <c r="AB211" s="580"/>
      <c r="AC211" s="161"/>
      <c r="AK211"/>
      <c r="AL211"/>
    </row>
    <row r="212" spans="3:38" ht="7.5" customHeight="1" x14ac:dyDescent="0.2">
      <c r="C212" s="164"/>
      <c r="D212" s="580"/>
      <c r="E212" s="580"/>
      <c r="F212" s="580"/>
      <c r="G212" s="580"/>
      <c r="H212" s="580"/>
      <c r="I212" s="580"/>
      <c r="J212" s="580"/>
      <c r="K212" s="580"/>
      <c r="L212" s="580"/>
      <c r="M212" s="580"/>
      <c r="N212" s="580"/>
      <c r="O212" s="580"/>
      <c r="P212" s="580"/>
      <c r="Q212" s="580"/>
      <c r="R212" s="580"/>
      <c r="S212" s="580"/>
      <c r="T212" s="580"/>
      <c r="U212" s="580"/>
      <c r="V212" s="580"/>
      <c r="W212" s="580"/>
      <c r="X212" s="580"/>
      <c r="Y212" s="580"/>
      <c r="Z212" s="580"/>
      <c r="AA212" s="580"/>
      <c r="AB212" s="580"/>
      <c r="AC212" s="161"/>
      <c r="AK212"/>
      <c r="AL212"/>
    </row>
    <row r="213" spans="3:38" ht="12.75" customHeight="1" x14ac:dyDescent="0.2">
      <c r="C213" s="164"/>
      <c r="D213" s="581" t="s">
        <v>792</v>
      </c>
      <c r="E213" s="581"/>
      <c r="F213" s="581"/>
      <c r="G213" s="513" t="s">
        <v>793</v>
      </c>
      <c r="H213" s="582" t="s">
        <v>808</v>
      </c>
      <c r="I213" s="582"/>
      <c r="J213" s="582"/>
      <c r="K213" s="582"/>
      <c r="L213" s="582"/>
      <c r="M213" s="582"/>
      <c r="N213" s="582"/>
      <c r="O213" s="582"/>
      <c r="P213" s="582"/>
      <c r="Q213" s="582"/>
      <c r="R213" s="582"/>
      <c r="S213" s="582"/>
      <c r="T213" s="582"/>
      <c r="U213" s="582"/>
      <c r="V213" s="582"/>
      <c r="W213" s="582"/>
      <c r="X213" s="582"/>
      <c r="Y213" s="582"/>
      <c r="Z213" s="582"/>
      <c r="AA213" s="582"/>
      <c r="AB213" s="582"/>
      <c r="AC213" s="161"/>
      <c r="AK213"/>
      <c r="AL213"/>
    </row>
    <row r="214" spans="3:38" ht="9.75" customHeight="1" thickBot="1" x14ac:dyDescent="0.25">
      <c r="C214" s="168"/>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c r="AA214" s="167"/>
      <c r="AB214" s="167"/>
      <c r="AC214" s="166"/>
      <c r="AK214"/>
      <c r="AL214"/>
    </row>
    <row r="215" spans="3:38" ht="12.75" customHeight="1" thickBot="1" x14ac:dyDescent="0.25">
      <c r="C215" s="423">
        <v>5</v>
      </c>
      <c r="D215" s="424" t="s">
        <v>850</v>
      </c>
      <c r="E215" s="425"/>
      <c r="F215" s="425"/>
      <c r="G215" s="426"/>
      <c r="H215" s="426"/>
      <c r="I215" s="426"/>
      <c r="J215" s="426"/>
      <c r="K215" s="426"/>
      <c r="L215" s="426"/>
      <c r="M215" s="426"/>
      <c r="N215" s="426"/>
      <c r="O215" s="426"/>
      <c r="P215" s="426"/>
      <c r="Q215" s="426"/>
      <c r="R215" s="426"/>
      <c r="S215" s="426"/>
      <c r="T215" s="426"/>
      <c r="U215" s="426"/>
      <c r="V215" s="426"/>
      <c r="W215" s="426"/>
      <c r="X215" s="426"/>
      <c r="Y215" s="426"/>
      <c r="Z215" s="426"/>
      <c r="AA215" s="426"/>
      <c r="AB215" s="426"/>
      <c r="AC215" s="427"/>
      <c r="AK215"/>
      <c r="AL215"/>
    </row>
    <row r="216" spans="3:38" ht="9.75" customHeight="1" x14ac:dyDescent="0.2">
      <c r="C216" s="164"/>
      <c r="D216" s="165"/>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c r="AA216" s="165"/>
      <c r="AB216" s="165"/>
      <c r="AC216" s="161"/>
      <c r="AK216"/>
      <c r="AL216"/>
    </row>
    <row r="217" spans="3:38" ht="9.75" customHeight="1" x14ac:dyDescent="0.2">
      <c r="C217" s="164"/>
      <c r="D217" s="583" t="s">
        <v>934</v>
      </c>
      <c r="E217" s="583"/>
      <c r="F217" s="583"/>
      <c r="G217" s="583"/>
      <c r="H217" s="583"/>
      <c r="I217" s="583"/>
      <c r="J217" s="583"/>
      <c r="K217" s="583"/>
      <c r="L217" s="583"/>
      <c r="M217" s="583"/>
      <c r="N217" s="583"/>
      <c r="O217" s="583"/>
      <c r="P217" s="583"/>
      <c r="Q217" s="583"/>
      <c r="R217" s="583"/>
      <c r="S217" s="583"/>
      <c r="T217" s="583"/>
      <c r="U217" s="583"/>
      <c r="V217" s="583"/>
      <c r="W217" s="583"/>
      <c r="X217" s="583"/>
      <c r="Y217" s="583"/>
      <c r="Z217" s="583"/>
      <c r="AA217" s="583"/>
      <c r="AB217" s="583"/>
      <c r="AC217" s="161"/>
      <c r="AK217"/>
      <c r="AL217"/>
    </row>
    <row r="218" spans="3:38" ht="9.75" customHeight="1" x14ac:dyDescent="0.2">
      <c r="C218" s="164"/>
      <c r="D218" s="583"/>
      <c r="E218" s="583"/>
      <c r="F218" s="583"/>
      <c r="G218" s="583"/>
      <c r="H218" s="583"/>
      <c r="I218" s="583"/>
      <c r="J218" s="583"/>
      <c r="K218" s="583"/>
      <c r="L218" s="583"/>
      <c r="M218" s="583"/>
      <c r="N218" s="583"/>
      <c r="O218" s="583"/>
      <c r="P218" s="583"/>
      <c r="Q218" s="583"/>
      <c r="R218" s="583"/>
      <c r="S218" s="583"/>
      <c r="T218" s="583"/>
      <c r="U218" s="583"/>
      <c r="V218" s="583"/>
      <c r="W218" s="583"/>
      <c r="X218" s="583"/>
      <c r="Y218" s="583"/>
      <c r="Z218" s="583"/>
      <c r="AA218" s="583"/>
      <c r="AB218" s="583"/>
      <c r="AC218" s="161"/>
      <c r="AK218"/>
      <c r="AL218"/>
    </row>
    <row r="219" spans="3:38" ht="9.75" customHeight="1" x14ac:dyDescent="0.2">
      <c r="C219" s="164"/>
      <c r="D219" s="320"/>
      <c r="E219" s="320"/>
      <c r="F219" s="320"/>
      <c r="G219" s="320"/>
      <c r="H219" s="320"/>
      <c r="I219" s="320"/>
      <c r="J219" s="320"/>
      <c r="K219" s="320"/>
      <c r="L219" s="320"/>
      <c r="M219" s="320"/>
      <c r="N219" s="320"/>
      <c r="O219" s="320"/>
      <c r="P219" s="320"/>
      <c r="Q219" s="320"/>
      <c r="R219" s="320"/>
      <c r="S219" s="320"/>
      <c r="T219" s="320"/>
      <c r="U219" s="320"/>
      <c r="V219" s="320"/>
      <c r="W219" s="320"/>
      <c r="X219" s="320"/>
      <c r="Y219" s="320"/>
      <c r="Z219" s="320"/>
      <c r="AA219" s="320"/>
      <c r="AB219" s="320"/>
      <c r="AC219" s="161"/>
      <c r="AK219"/>
      <c r="AL219"/>
    </row>
    <row r="220" spans="3:38" ht="9.75" customHeight="1" x14ac:dyDescent="0.2">
      <c r="C220" s="164"/>
      <c r="D220" s="583" t="s">
        <v>935</v>
      </c>
      <c r="E220" s="583"/>
      <c r="F220" s="583"/>
      <c r="G220" s="583"/>
      <c r="H220" s="583"/>
      <c r="I220" s="583"/>
      <c r="J220" s="583"/>
      <c r="K220" s="583"/>
      <c r="L220" s="583"/>
      <c r="M220" s="583"/>
      <c r="N220" s="583"/>
      <c r="O220" s="583"/>
      <c r="P220" s="583"/>
      <c r="Q220" s="583"/>
      <c r="R220" s="583"/>
      <c r="S220" s="583"/>
      <c r="T220" s="583"/>
      <c r="U220" s="583"/>
      <c r="V220" s="583"/>
      <c r="W220" s="583"/>
      <c r="X220" s="583"/>
      <c r="Y220" s="583"/>
      <c r="Z220" s="583"/>
      <c r="AA220" s="583"/>
      <c r="AB220" s="583"/>
      <c r="AC220" s="161"/>
      <c r="AK220"/>
      <c r="AL220"/>
    </row>
    <row r="221" spans="3:38" ht="9.75" customHeight="1" x14ac:dyDescent="0.2">
      <c r="C221" s="164"/>
      <c r="D221" s="583"/>
      <c r="E221" s="583"/>
      <c r="F221" s="583"/>
      <c r="G221" s="583"/>
      <c r="H221" s="583"/>
      <c r="I221" s="583"/>
      <c r="J221" s="583"/>
      <c r="K221" s="583"/>
      <c r="L221" s="583"/>
      <c r="M221" s="583"/>
      <c r="N221" s="583"/>
      <c r="O221" s="583"/>
      <c r="P221" s="583"/>
      <c r="Q221" s="583"/>
      <c r="R221" s="583"/>
      <c r="S221" s="583"/>
      <c r="T221" s="583"/>
      <c r="U221" s="583"/>
      <c r="V221" s="583"/>
      <c r="W221" s="583"/>
      <c r="X221" s="583"/>
      <c r="Y221" s="583"/>
      <c r="Z221" s="583"/>
      <c r="AA221" s="583"/>
      <c r="AB221" s="583"/>
      <c r="AC221" s="161"/>
      <c r="AK221"/>
      <c r="AL221"/>
    </row>
    <row r="222" spans="3:38" ht="9.75" customHeight="1" x14ac:dyDescent="0.2">
      <c r="C222" s="164"/>
      <c r="D222" s="583"/>
      <c r="E222" s="583"/>
      <c r="F222" s="583"/>
      <c r="G222" s="583"/>
      <c r="H222" s="583"/>
      <c r="I222" s="583"/>
      <c r="J222" s="583"/>
      <c r="K222" s="583"/>
      <c r="L222" s="583"/>
      <c r="M222" s="583"/>
      <c r="N222" s="583"/>
      <c r="O222" s="583"/>
      <c r="P222" s="583"/>
      <c r="Q222" s="583"/>
      <c r="R222" s="583"/>
      <c r="S222" s="583"/>
      <c r="T222" s="583"/>
      <c r="U222" s="583"/>
      <c r="V222" s="583"/>
      <c r="W222" s="583"/>
      <c r="X222" s="583"/>
      <c r="Y222" s="583"/>
      <c r="Z222" s="583"/>
      <c r="AA222" s="583"/>
      <c r="AB222" s="583"/>
      <c r="AC222" s="161"/>
      <c r="AK222"/>
      <c r="AL222"/>
    </row>
    <row r="223" spans="3:38" ht="14.25" customHeight="1" x14ac:dyDescent="0.15">
      <c r="C223" s="164"/>
      <c r="D223" s="583"/>
      <c r="E223" s="583"/>
      <c r="F223" s="583"/>
      <c r="G223" s="583"/>
      <c r="H223" s="583"/>
      <c r="I223" s="583"/>
      <c r="J223" s="583"/>
      <c r="K223" s="583"/>
      <c r="L223" s="583"/>
      <c r="M223" s="583"/>
      <c r="N223" s="583"/>
      <c r="O223" s="583"/>
      <c r="P223" s="583"/>
      <c r="Q223" s="583"/>
      <c r="R223" s="583"/>
      <c r="S223" s="583"/>
      <c r="T223" s="583"/>
      <c r="U223" s="583"/>
      <c r="V223" s="583"/>
      <c r="W223" s="583"/>
      <c r="X223" s="583"/>
      <c r="Y223" s="583"/>
      <c r="Z223" s="583"/>
      <c r="AA223" s="583"/>
      <c r="AB223" s="583"/>
      <c r="AC223" s="161"/>
    </row>
    <row r="224" spans="3:38" ht="9.75" customHeight="1" thickBot="1" x14ac:dyDescent="0.2">
      <c r="C224" s="164"/>
      <c r="D224" s="165"/>
      <c r="E224" s="165"/>
      <c r="F224" s="165"/>
      <c r="G224" s="165"/>
      <c r="H224" s="165"/>
      <c r="I224" s="165"/>
      <c r="J224" s="165"/>
      <c r="K224" s="165"/>
      <c r="L224" s="165"/>
      <c r="M224" s="165"/>
      <c r="N224" s="165"/>
      <c r="O224" s="165"/>
      <c r="P224" s="165"/>
      <c r="Q224" s="165"/>
      <c r="R224" s="165"/>
      <c r="S224" s="165"/>
      <c r="T224" s="165"/>
      <c r="U224" s="165"/>
      <c r="V224" s="165"/>
      <c r="W224" s="165"/>
      <c r="X224" s="165"/>
      <c r="Y224" s="165"/>
      <c r="Z224" s="165"/>
      <c r="AA224" s="165"/>
      <c r="AB224" s="165"/>
      <c r="AC224" s="161"/>
    </row>
    <row r="225" spans="3:29" ht="12.75" customHeight="1" thickBot="1" x14ac:dyDescent="0.2">
      <c r="C225" s="423">
        <v>6</v>
      </c>
      <c r="D225" s="424" t="s">
        <v>213</v>
      </c>
      <c r="E225" s="425"/>
      <c r="F225" s="425"/>
      <c r="G225" s="426"/>
      <c r="H225" s="426"/>
      <c r="I225" s="426"/>
      <c r="J225" s="426"/>
      <c r="K225" s="426"/>
      <c r="L225" s="426"/>
      <c r="M225" s="426"/>
      <c r="N225" s="426"/>
      <c r="O225" s="426"/>
      <c r="P225" s="426"/>
      <c r="Q225" s="426"/>
      <c r="R225" s="426"/>
      <c r="S225" s="426"/>
      <c r="T225" s="426"/>
      <c r="U225" s="426"/>
      <c r="V225" s="426"/>
      <c r="W225" s="426"/>
      <c r="X225" s="426"/>
      <c r="Y225" s="426"/>
      <c r="Z225" s="426"/>
      <c r="AA225" s="426"/>
      <c r="AB225" s="426"/>
      <c r="AC225" s="427"/>
    </row>
    <row r="226" spans="3:29" ht="12.75" customHeight="1" x14ac:dyDescent="0.15">
      <c r="C226" s="164"/>
      <c r="D226" s="165"/>
      <c r="E226" s="165"/>
      <c r="F226" s="165"/>
      <c r="G226" s="165"/>
      <c r="H226" s="165"/>
      <c r="I226" s="165"/>
      <c r="J226" s="165"/>
      <c r="K226" s="165"/>
      <c r="L226" s="165"/>
      <c r="M226" s="165"/>
      <c r="N226" s="165"/>
      <c r="O226" s="165"/>
      <c r="P226" s="165"/>
      <c r="Q226" s="165"/>
      <c r="R226" s="165"/>
      <c r="S226" s="165"/>
      <c r="T226" s="165"/>
      <c r="U226" s="165"/>
      <c r="V226" s="165"/>
      <c r="W226" s="165"/>
      <c r="X226" s="165"/>
      <c r="Y226" s="165"/>
      <c r="Z226" s="165"/>
      <c r="AA226" s="165"/>
      <c r="AB226" s="165"/>
      <c r="AC226" s="161"/>
    </row>
    <row r="227" spans="3:29" ht="12.75" customHeight="1" x14ac:dyDescent="0.15">
      <c r="C227" s="164"/>
      <c r="D227" s="318" t="s">
        <v>283</v>
      </c>
      <c r="E227" s="318" t="s">
        <v>284</v>
      </c>
      <c r="F227" s="318"/>
      <c r="G227" s="320"/>
      <c r="H227" s="320"/>
      <c r="I227" s="320"/>
      <c r="J227" s="320"/>
      <c r="K227" s="320"/>
      <c r="L227" s="320"/>
      <c r="M227" s="320"/>
      <c r="N227" s="320"/>
      <c r="O227" s="320"/>
      <c r="P227" s="320"/>
      <c r="Q227" s="320"/>
      <c r="R227" s="320"/>
      <c r="S227" s="320"/>
      <c r="T227" s="320"/>
      <c r="U227" s="320"/>
      <c r="V227" s="320"/>
      <c r="W227" s="320"/>
      <c r="X227" s="320"/>
      <c r="Y227" s="320"/>
      <c r="Z227" s="320"/>
      <c r="AA227" s="320"/>
      <c r="AB227" s="320"/>
      <c r="AC227" s="161"/>
    </row>
    <row r="228" spans="3:29" ht="20.25" customHeight="1" x14ac:dyDescent="0.15">
      <c r="C228" s="164"/>
      <c r="D228" s="320"/>
      <c r="E228" s="573" t="s">
        <v>1413</v>
      </c>
      <c r="F228" s="573"/>
      <c r="G228" s="573"/>
      <c r="H228" s="573"/>
      <c r="I228" s="573"/>
      <c r="J228" s="573"/>
      <c r="K228" s="573"/>
      <c r="L228" s="573"/>
      <c r="M228" s="573"/>
      <c r="N228" s="573"/>
      <c r="O228" s="573"/>
      <c r="P228" s="573"/>
      <c r="Q228" s="573"/>
      <c r="R228" s="573"/>
      <c r="S228" s="573"/>
      <c r="T228" s="573"/>
      <c r="U228" s="573"/>
      <c r="V228" s="573"/>
      <c r="W228" s="573"/>
      <c r="X228" s="573"/>
      <c r="Y228" s="573"/>
      <c r="Z228" s="573"/>
      <c r="AA228" s="573"/>
      <c r="AB228" s="573"/>
      <c r="AC228" s="161"/>
    </row>
    <row r="229" spans="3:29" ht="32.25" customHeight="1" x14ac:dyDescent="0.15">
      <c r="C229" s="164"/>
      <c r="D229" s="320"/>
      <c r="E229" s="573"/>
      <c r="F229" s="573"/>
      <c r="G229" s="573"/>
      <c r="H229" s="573"/>
      <c r="I229" s="573"/>
      <c r="J229" s="573"/>
      <c r="K229" s="573"/>
      <c r="L229" s="573"/>
      <c r="M229" s="573"/>
      <c r="N229" s="573"/>
      <c r="O229" s="573"/>
      <c r="P229" s="573"/>
      <c r="Q229" s="573"/>
      <c r="R229" s="573"/>
      <c r="S229" s="573"/>
      <c r="T229" s="573"/>
      <c r="U229" s="573"/>
      <c r="V229" s="573"/>
      <c r="W229" s="573"/>
      <c r="X229" s="573"/>
      <c r="Y229" s="573"/>
      <c r="Z229" s="573"/>
      <c r="AA229" s="573"/>
      <c r="AB229" s="573"/>
      <c r="AC229" s="161"/>
    </row>
    <row r="230" spans="3:29" ht="24.75" customHeight="1" x14ac:dyDescent="0.15">
      <c r="C230" s="164"/>
      <c r="D230" s="320"/>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161"/>
    </row>
    <row r="231" spans="3:29" ht="12.75" customHeight="1" x14ac:dyDescent="0.15">
      <c r="C231" s="164"/>
      <c r="D231" s="320"/>
      <c r="E231" s="585" t="s">
        <v>1399</v>
      </c>
      <c r="F231" s="585"/>
      <c r="G231" s="585"/>
      <c r="H231" s="585"/>
      <c r="I231" s="585"/>
      <c r="J231" s="585"/>
      <c r="K231" s="585"/>
      <c r="L231" s="585"/>
      <c r="M231" s="585"/>
      <c r="N231" s="585"/>
      <c r="O231" s="585"/>
      <c r="P231" s="585"/>
      <c r="Q231" s="585"/>
      <c r="R231" s="585"/>
      <c r="S231" s="585"/>
      <c r="T231" s="585"/>
      <c r="U231" s="585"/>
      <c r="V231" s="585"/>
      <c r="W231" s="585"/>
      <c r="X231" s="585"/>
      <c r="Y231" s="585"/>
      <c r="Z231" s="585"/>
      <c r="AA231" s="585"/>
      <c r="AB231" s="585"/>
      <c r="AC231" s="161"/>
    </row>
    <row r="232" spans="3:29" ht="12.75" customHeight="1" x14ac:dyDescent="0.15">
      <c r="C232" s="164"/>
      <c r="D232" s="320"/>
      <c r="E232" s="320"/>
      <c r="F232" s="320"/>
      <c r="G232" s="320"/>
      <c r="H232" s="320"/>
      <c r="I232" s="320"/>
      <c r="J232" s="320"/>
      <c r="K232" s="320"/>
      <c r="L232" s="320"/>
      <c r="M232" s="320"/>
      <c r="N232" s="320"/>
      <c r="O232" s="320"/>
      <c r="P232" s="320"/>
      <c r="Q232" s="320"/>
      <c r="R232" s="320"/>
      <c r="S232" s="320"/>
      <c r="T232" s="320"/>
      <c r="U232" s="320"/>
      <c r="V232" s="320"/>
      <c r="W232" s="320"/>
      <c r="X232" s="320"/>
      <c r="Y232" s="320"/>
      <c r="Z232" s="320"/>
      <c r="AA232" s="320"/>
      <c r="AB232" s="320"/>
      <c r="AC232" s="161"/>
    </row>
    <row r="233" spans="3:29" ht="12.75" customHeight="1" x14ac:dyDescent="0.15">
      <c r="C233" s="164"/>
      <c r="D233" s="318" t="s">
        <v>287</v>
      </c>
      <c r="E233" s="318" t="s">
        <v>288</v>
      </c>
      <c r="F233" s="318"/>
      <c r="G233" s="318"/>
      <c r="H233" s="318"/>
      <c r="I233" s="318"/>
      <c r="J233" s="318"/>
      <c r="K233" s="318"/>
      <c r="L233" s="320"/>
      <c r="M233" s="320"/>
      <c r="N233" s="320"/>
      <c r="O233" s="320"/>
      <c r="P233" s="320"/>
      <c r="Q233" s="320"/>
      <c r="R233" s="320"/>
      <c r="S233" s="320"/>
      <c r="T233" s="320"/>
      <c r="U233" s="320"/>
      <c r="V233" s="320"/>
      <c r="W233" s="320"/>
      <c r="X233" s="320"/>
      <c r="Y233" s="320"/>
      <c r="Z233" s="320"/>
      <c r="AA233" s="320"/>
      <c r="AB233" s="320"/>
      <c r="AC233" s="161"/>
    </row>
    <row r="234" spans="3:29" ht="12.75" customHeight="1" x14ac:dyDescent="0.15">
      <c r="C234" s="164"/>
      <c r="D234" s="321"/>
      <c r="E234" s="576" t="s">
        <v>782</v>
      </c>
      <c r="F234" s="576"/>
      <c r="G234" s="576"/>
      <c r="H234" s="576"/>
      <c r="I234" s="576"/>
      <c r="J234" s="576"/>
      <c r="K234" s="576"/>
      <c r="L234" s="576"/>
      <c r="M234" s="576"/>
      <c r="N234" s="576"/>
      <c r="O234" s="576"/>
      <c r="P234" s="576"/>
      <c r="Q234" s="576"/>
      <c r="R234" s="576"/>
      <c r="S234" s="576"/>
      <c r="T234" s="576"/>
      <c r="U234" s="576"/>
      <c r="V234" s="576"/>
      <c r="W234" s="576"/>
      <c r="X234" s="576"/>
      <c r="Y234" s="576"/>
      <c r="Z234" s="576"/>
      <c r="AA234" s="576"/>
      <c r="AB234" s="576"/>
      <c r="AC234" s="161"/>
    </row>
    <row r="235" spans="3:29" ht="12.75" customHeight="1" x14ac:dyDescent="0.15">
      <c r="C235" s="164"/>
      <c r="D235" s="250"/>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161"/>
    </row>
    <row r="236" spans="3:29" ht="12.75" customHeight="1" x14ac:dyDescent="0.15">
      <c r="C236" s="164"/>
      <c r="D236" s="250"/>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161"/>
    </row>
    <row r="237" spans="3:29" ht="12.75" customHeight="1" x14ac:dyDescent="0.15">
      <c r="C237" s="164"/>
      <c r="D237" s="250"/>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161"/>
    </row>
    <row r="238" spans="3:29" ht="12.75" customHeight="1" x14ac:dyDescent="0.15">
      <c r="C238" s="164"/>
      <c r="D238" s="250"/>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161"/>
    </row>
    <row r="239" spans="3:29" ht="12.75" customHeight="1" x14ac:dyDescent="0.15">
      <c r="C239" s="164"/>
      <c r="D239" s="250"/>
      <c r="E239" s="365"/>
      <c r="F239" s="365"/>
      <c r="G239" s="365"/>
      <c r="H239" s="365"/>
      <c r="I239" s="365"/>
      <c r="J239" s="365"/>
      <c r="K239" s="365"/>
      <c r="L239" s="365"/>
      <c r="M239" s="365"/>
      <c r="N239" s="365"/>
      <c r="O239" s="365"/>
      <c r="P239" s="365"/>
      <c r="Q239" s="365"/>
      <c r="R239" s="365"/>
      <c r="S239" s="365"/>
      <c r="T239" s="365"/>
      <c r="U239" s="365"/>
      <c r="V239" s="365"/>
      <c r="W239" s="365"/>
      <c r="X239" s="365"/>
      <c r="Y239" s="365"/>
      <c r="Z239" s="365"/>
      <c r="AA239" s="365"/>
      <c r="AB239" s="365"/>
      <c r="AC239" s="161"/>
    </row>
    <row r="240" spans="3:29" ht="12.75" customHeight="1" x14ac:dyDescent="0.15">
      <c r="C240" s="164"/>
      <c r="D240" s="322" t="s">
        <v>285</v>
      </c>
      <c r="E240" s="577" t="s">
        <v>286</v>
      </c>
      <c r="F240" s="577"/>
      <c r="G240" s="577"/>
      <c r="H240" s="316"/>
      <c r="I240" s="316"/>
      <c r="J240" s="316"/>
      <c r="K240" s="316"/>
      <c r="L240" s="316"/>
      <c r="M240" s="316"/>
      <c r="N240" s="316"/>
      <c r="O240" s="316"/>
      <c r="P240" s="316"/>
      <c r="Q240" s="316"/>
      <c r="R240" s="316"/>
      <c r="S240" s="316"/>
      <c r="T240" s="316"/>
      <c r="U240" s="316"/>
      <c r="V240" s="316"/>
      <c r="W240" s="316"/>
      <c r="X240" s="316"/>
      <c r="Y240" s="316"/>
      <c r="Z240" s="316"/>
      <c r="AA240" s="316"/>
      <c r="AB240" s="316"/>
      <c r="AC240" s="161"/>
    </row>
    <row r="241" spans="3:29" ht="12.75" customHeight="1" x14ac:dyDescent="0.15">
      <c r="C241" s="164"/>
      <c r="D241" s="322"/>
      <c r="E241" s="576" t="s">
        <v>903</v>
      </c>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161"/>
    </row>
    <row r="242" spans="3:29" ht="12.75" customHeight="1" x14ac:dyDescent="0.15">
      <c r="C242" s="164"/>
      <c r="D242" s="322"/>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161"/>
    </row>
    <row r="243" spans="3:29" ht="12.75" customHeight="1" x14ac:dyDescent="0.15">
      <c r="C243" s="164"/>
      <c r="D243" s="322"/>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161"/>
    </row>
    <row r="244" spans="3:29" ht="12.75" customHeight="1" x14ac:dyDescent="0.15">
      <c r="C244" s="164"/>
      <c r="D244" s="322"/>
      <c r="E244" s="365"/>
      <c r="F244" s="365"/>
      <c r="G244" s="365"/>
      <c r="H244" s="365"/>
      <c r="I244" s="365"/>
      <c r="J244" s="365"/>
      <c r="K244" s="365"/>
      <c r="L244" s="365"/>
      <c r="M244" s="365"/>
      <c r="N244" s="365"/>
      <c r="O244" s="365"/>
      <c r="P244" s="365"/>
      <c r="Q244" s="365"/>
      <c r="R244" s="365"/>
      <c r="S244" s="365"/>
      <c r="T244" s="365"/>
      <c r="U244" s="365"/>
      <c r="V244" s="365"/>
      <c r="W244" s="365"/>
      <c r="X244" s="365"/>
      <c r="Y244" s="365"/>
      <c r="Z244" s="365"/>
      <c r="AA244" s="365"/>
      <c r="AB244" s="365"/>
      <c r="AC244" s="161"/>
    </row>
    <row r="245" spans="3:29" ht="12.75" customHeight="1" x14ac:dyDescent="0.15">
      <c r="C245" s="164"/>
      <c r="D245" s="322" t="s">
        <v>783</v>
      </c>
      <c r="E245" s="578" t="s">
        <v>784</v>
      </c>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161"/>
    </row>
    <row r="246" spans="3:29" ht="12.75" customHeight="1" x14ac:dyDescent="0.15">
      <c r="C246" s="164"/>
      <c r="D246" s="322"/>
      <c r="E246" s="576" t="s">
        <v>809</v>
      </c>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161"/>
    </row>
    <row r="247" spans="3:29" ht="8.25" customHeight="1" x14ac:dyDescent="0.15">
      <c r="C247" s="164"/>
      <c r="D247" s="322"/>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161"/>
    </row>
    <row r="248" spans="3:29" ht="12.75" customHeight="1" x14ac:dyDescent="0.15">
      <c r="C248" s="164"/>
      <c r="D248" s="322"/>
      <c r="E248" s="365"/>
      <c r="F248" s="365"/>
      <c r="G248" s="365"/>
      <c r="H248" s="365"/>
      <c r="I248" s="365"/>
      <c r="J248" s="365"/>
      <c r="K248" s="365"/>
      <c r="L248" s="365"/>
      <c r="M248" s="365"/>
      <c r="N248" s="365"/>
      <c r="O248" s="365"/>
      <c r="P248" s="365"/>
      <c r="Q248" s="365"/>
      <c r="R248" s="365"/>
      <c r="S248" s="365"/>
      <c r="T248" s="365"/>
      <c r="U248" s="365"/>
      <c r="V248" s="365"/>
      <c r="W248" s="365"/>
      <c r="X248" s="365"/>
      <c r="Y248" s="365"/>
      <c r="Z248" s="365"/>
      <c r="AA248" s="365"/>
      <c r="AB248" s="365"/>
      <c r="AC248" s="161"/>
    </row>
    <row r="249" spans="3:29" ht="12.75" customHeight="1" x14ac:dyDescent="0.15">
      <c r="C249" s="164"/>
      <c r="D249" s="322" t="s">
        <v>919</v>
      </c>
      <c r="E249" s="578" t="s">
        <v>289</v>
      </c>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161"/>
    </row>
    <row r="250" spans="3:29" ht="12.75" customHeight="1" x14ac:dyDescent="0.15">
      <c r="C250" s="164"/>
      <c r="D250" s="322"/>
      <c r="E250" s="576" t="s">
        <v>828</v>
      </c>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161"/>
    </row>
    <row r="251" spans="3:29" ht="12.75" customHeight="1" x14ac:dyDescent="0.15">
      <c r="C251" s="164"/>
      <c r="D251" s="322"/>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161"/>
    </row>
    <row r="252" spans="3:29" ht="12.75" customHeight="1" x14ac:dyDescent="0.15">
      <c r="C252" s="164"/>
      <c r="D252" s="322"/>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161"/>
    </row>
    <row r="253" spans="3:29" ht="12.75" customHeight="1" thickBot="1" x14ac:dyDescent="0.25">
      <c r="C253" s="164"/>
      <c r="D253" s="163"/>
      <c r="E253" s="162"/>
      <c r="F253" s="162"/>
      <c r="G253" s="162"/>
      <c r="H253" s="162"/>
      <c r="I253" s="162"/>
      <c r="J253" s="162"/>
      <c r="K253" s="162"/>
      <c r="L253" s="162"/>
      <c r="M253" s="162"/>
      <c r="N253" s="162"/>
      <c r="O253" s="162"/>
      <c r="P253" s="162"/>
      <c r="Q253" s="162"/>
      <c r="R253" s="162"/>
      <c r="S253" s="162"/>
      <c r="T253" s="162"/>
      <c r="U253" s="162"/>
      <c r="V253" s="162"/>
      <c r="W253" s="162"/>
      <c r="X253" s="162"/>
      <c r="Y253" s="162"/>
      <c r="Z253" s="162"/>
      <c r="AA253" s="162"/>
      <c r="AB253" s="162"/>
      <c r="AC253" s="161"/>
    </row>
    <row r="254" spans="3:29" ht="12.75" customHeight="1" thickBot="1" x14ac:dyDescent="0.2">
      <c r="C254" s="423">
        <v>7</v>
      </c>
      <c r="D254" s="424" t="s">
        <v>212</v>
      </c>
      <c r="E254" s="425"/>
      <c r="F254" s="425"/>
      <c r="G254" s="426"/>
      <c r="H254" s="426"/>
      <c r="I254" s="426"/>
      <c r="J254" s="426"/>
      <c r="K254" s="426"/>
      <c r="L254" s="426"/>
      <c r="M254" s="426"/>
      <c r="N254" s="426"/>
      <c r="O254" s="426"/>
      <c r="P254" s="426"/>
      <c r="Q254" s="426"/>
      <c r="R254" s="426"/>
      <c r="S254" s="426"/>
      <c r="T254" s="426"/>
      <c r="U254" s="426"/>
      <c r="V254" s="426"/>
      <c r="W254" s="426"/>
      <c r="X254" s="426"/>
      <c r="Y254" s="426"/>
      <c r="Z254" s="426"/>
      <c r="AA254" s="426"/>
      <c r="AB254" s="426"/>
      <c r="AC254" s="427"/>
    </row>
    <row r="255" spans="3:29" ht="12.75" customHeight="1" x14ac:dyDescent="0.15">
      <c r="C255" s="157"/>
      <c r="D255" s="160"/>
      <c r="E255" s="159"/>
      <c r="F255" s="159"/>
      <c r="G255" s="158"/>
      <c r="H255" s="158"/>
      <c r="I255" s="158"/>
      <c r="J255" s="158"/>
      <c r="K255" s="158"/>
      <c r="L255" s="158"/>
      <c r="M255" s="158"/>
      <c r="N255" s="158"/>
      <c r="O255" s="158"/>
      <c r="P255" s="158"/>
      <c r="Q255" s="158"/>
      <c r="R255" s="158"/>
      <c r="S255" s="158"/>
      <c r="T255" s="158"/>
      <c r="U255" s="158"/>
      <c r="V255" s="158"/>
      <c r="W255" s="158"/>
      <c r="X255" s="158"/>
      <c r="Y255" s="158"/>
      <c r="Z255" s="158"/>
      <c r="AA255" s="158"/>
      <c r="AB255" s="158"/>
      <c r="AC255" s="156"/>
    </row>
    <row r="256" spans="3:29" ht="12.75" customHeight="1" x14ac:dyDescent="0.15">
      <c r="C256" s="157"/>
      <c r="D256" s="576" t="s">
        <v>211</v>
      </c>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156"/>
    </row>
    <row r="257" spans="3:29" ht="12.75" customHeight="1" x14ac:dyDescent="0.15">
      <c r="C257" s="157"/>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156"/>
    </row>
    <row r="258" spans="3:29" ht="12.75" customHeight="1" x14ac:dyDescent="0.15">
      <c r="C258" s="157"/>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156"/>
    </row>
    <row r="259" spans="3:29" ht="12.75" customHeight="1" x14ac:dyDescent="0.15">
      <c r="C259" s="157"/>
      <c r="D259" s="584" t="s">
        <v>936</v>
      </c>
      <c r="E259" s="584"/>
      <c r="F259" s="584"/>
      <c r="G259" s="584"/>
      <c r="H259" s="584"/>
      <c r="I259" s="584"/>
      <c r="J259" s="584"/>
      <c r="K259" s="584"/>
      <c r="L259" s="584"/>
      <c r="M259" s="584"/>
      <c r="N259" s="584"/>
      <c r="O259" s="584"/>
      <c r="P259" s="584"/>
      <c r="Q259" s="584"/>
      <c r="R259" s="584"/>
      <c r="S259" s="584"/>
      <c r="T259" s="584"/>
      <c r="U259" s="584"/>
      <c r="V259" s="584"/>
      <c r="W259" s="584"/>
      <c r="X259" s="584"/>
      <c r="Y259" s="584"/>
      <c r="Z259" s="584"/>
      <c r="AA259" s="584"/>
      <c r="AB259" s="584"/>
      <c r="AC259" s="156"/>
    </row>
    <row r="260" spans="3:29" ht="12.75" customHeight="1" thickBot="1" x14ac:dyDescent="0.2">
      <c r="C260" s="155"/>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3"/>
    </row>
    <row r="261" spans="3:29" ht="12.75" customHeight="1" x14ac:dyDescent="0.15"/>
    <row r="262" spans="3:29" ht="12.75" customHeight="1" x14ac:dyDescent="0.15"/>
    <row r="263" spans="3:29" ht="12.75" customHeight="1" x14ac:dyDescent="0.15"/>
    <row r="264" spans="3:29" ht="12.75" customHeight="1" x14ac:dyDescent="0.15"/>
    <row r="265" spans="3:29" ht="12.75" customHeight="1" x14ac:dyDescent="0.15"/>
    <row r="266" spans="3:29" ht="12.75" customHeight="1" x14ac:dyDescent="0.15"/>
    <row r="267" spans="3:29" ht="12.75" customHeight="1" x14ac:dyDescent="0.15"/>
    <row r="268" spans="3:29" ht="12.75" customHeight="1" x14ac:dyDescent="0.15"/>
    <row r="269" spans="3:29" ht="12.75" customHeight="1" x14ac:dyDescent="0.15"/>
    <row r="270" spans="3:29" ht="12.75" customHeight="1" x14ac:dyDescent="0.15"/>
    <row r="271" spans="3:29" ht="12.75" customHeight="1" x14ac:dyDescent="0.15"/>
    <row r="272" spans="3:29" ht="12.75" customHeight="1" x14ac:dyDescent="0.15"/>
    <row r="273" ht="12.75" customHeight="1" x14ac:dyDescent="0.15"/>
    <row r="274" ht="12.75" customHeight="1" x14ac:dyDescent="0.15"/>
    <row r="275" ht="12.75" customHeight="1" x14ac:dyDescent="0.15"/>
    <row r="276" ht="12.75" hidden="1" customHeight="1" x14ac:dyDescent="0.15"/>
    <row r="277" ht="12.75" hidden="1" customHeight="1" x14ac:dyDescent="0.15"/>
    <row r="278" ht="12.75" hidden="1" customHeight="1" x14ac:dyDescent="0.15"/>
    <row r="279" ht="12.75" hidden="1" customHeight="1" x14ac:dyDescent="0.15"/>
    <row r="280" ht="12.75" hidden="1" customHeight="1" x14ac:dyDescent="0.15"/>
    <row r="281" ht="0" hidden="1" customHeight="1" x14ac:dyDescent="0.15"/>
    <row r="282" ht="0" hidden="1" customHeight="1" x14ac:dyDescent="0.15"/>
    <row r="283" ht="0" hidden="1" customHeight="1" x14ac:dyDescent="0.15"/>
    <row r="284" ht="0" hidden="1" customHeight="1" x14ac:dyDescent="0.15"/>
    <row r="285" ht="0" hidden="1" customHeight="1" x14ac:dyDescent="0.15"/>
    <row r="286" ht="0" hidden="1" customHeight="1" x14ac:dyDescent="0.15"/>
    <row r="287" ht="0" hidden="1" customHeight="1" x14ac:dyDescent="0.15"/>
    <row r="288" ht="0" hidden="1" customHeight="1" x14ac:dyDescent="0.15"/>
    <row r="289" ht="0" hidden="1" customHeight="1" x14ac:dyDescent="0.15"/>
    <row r="290" ht="0" hidden="1" customHeight="1" x14ac:dyDescent="0.15"/>
    <row r="291" ht="0" hidden="1" customHeight="1" x14ac:dyDescent="0.15"/>
    <row r="292" ht="0" hidden="1" customHeight="1" x14ac:dyDescent="0.15"/>
    <row r="293" ht="0" hidden="1" customHeight="1" x14ac:dyDescent="0.15"/>
    <row r="294" ht="0" hidden="1" customHeight="1" x14ac:dyDescent="0.15"/>
    <row r="295" ht="0" hidden="1" customHeight="1" x14ac:dyDescent="0.15"/>
    <row r="296" ht="0" hidden="1" customHeight="1" x14ac:dyDescent="0.15"/>
    <row r="297" ht="0" hidden="1" customHeight="1" x14ac:dyDescent="0.15"/>
    <row r="298" ht="0" hidden="1" customHeight="1" x14ac:dyDescent="0.15"/>
    <row r="299" ht="0" hidden="1" customHeight="1" x14ac:dyDescent="0.15"/>
    <row r="300" ht="0" hidden="1" customHeight="1" x14ac:dyDescent="0.15"/>
    <row r="301" ht="0" hidden="1" customHeight="1" x14ac:dyDescent="0.15"/>
    <row r="302" ht="0" hidden="1" customHeight="1" x14ac:dyDescent="0.15"/>
    <row r="303" ht="0" hidden="1" customHeight="1" x14ac:dyDescent="0.15"/>
    <row r="304" ht="0" hidden="1" customHeight="1" x14ac:dyDescent="0.15"/>
    <row r="305" ht="0" hidden="1" customHeight="1" x14ac:dyDescent="0.15"/>
    <row r="306" ht="0" hidden="1" customHeight="1" x14ac:dyDescent="0.15"/>
  </sheetData>
  <sheetProtection algorithmName="SHA-512" hashValue="bF/NUhzjgXGBIuZbvXazXFTryCBQmC1/Aw/GmXYLApL6C8ZBDOMNjB22uWgdp5uunfmmnws3obAl6Db+H/wseg==" saltValue="DH/pU7x50KQ2a8ZaGVzbOA==" spinCount="100000" sheet="1" objects="1" scenarios="1"/>
  <mergeCells count="54">
    <mergeCell ref="D87:AB88"/>
    <mergeCell ref="D19:AB23"/>
    <mergeCell ref="D25:AB27"/>
    <mergeCell ref="D29:AB31"/>
    <mergeCell ref="D52:AB56"/>
    <mergeCell ref="G108:AB109"/>
    <mergeCell ref="G111:AB112"/>
    <mergeCell ref="H181:AB183"/>
    <mergeCell ref="G126:AB127"/>
    <mergeCell ref="G152:AB153"/>
    <mergeCell ref="G155:AB157"/>
    <mergeCell ref="E169:AB171"/>
    <mergeCell ref="H176:AB177"/>
    <mergeCell ref="E160:AB161"/>
    <mergeCell ref="E164:AB166"/>
    <mergeCell ref="G132:AB135"/>
    <mergeCell ref="G137:AB138"/>
    <mergeCell ref="G140:AB141"/>
    <mergeCell ref="D256:AB258"/>
    <mergeCell ref="D217:AB218"/>
    <mergeCell ref="D220:AB223"/>
    <mergeCell ref="D259:AB259"/>
    <mergeCell ref="E250:AB252"/>
    <mergeCell ref="E231:AB231"/>
    <mergeCell ref="G188:AB190"/>
    <mergeCell ref="E234:AB238"/>
    <mergeCell ref="E240:G240"/>
    <mergeCell ref="E249:AB249"/>
    <mergeCell ref="G192:AB195"/>
    <mergeCell ref="E228:AB230"/>
    <mergeCell ref="E241:AB243"/>
    <mergeCell ref="E245:AB245"/>
    <mergeCell ref="E246:AB247"/>
    <mergeCell ref="G197:AB200"/>
    <mergeCell ref="D204:AB206"/>
    <mergeCell ref="D210:AB212"/>
    <mergeCell ref="D213:F213"/>
    <mergeCell ref="H213:AB213"/>
    <mergeCell ref="G123:AB124"/>
    <mergeCell ref="G148:AB150"/>
    <mergeCell ref="B6:AD7"/>
    <mergeCell ref="C10:AC10"/>
    <mergeCell ref="D38:AB41"/>
    <mergeCell ref="D44:AB49"/>
    <mergeCell ref="G103:AB103"/>
    <mergeCell ref="G97:AB98"/>
    <mergeCell ref="G100:AB101"/>
    <mergeCell ref="D59:AB62"/>
    <mergeCell ref="D65:AB69"/>
    <mergeCell ref="D72:AB73"/>
    <mergeCell ref="G114:AB115"/>
    <mergeCell ref="D76:AB78"/>
    <mergeCell ref="D81:AB83"/>
    <mergeCell ref="G120:AB121"/>
  </mergeCells>
  <hyperlinks>
    <hyperlink ref="D259" r:id="rId1" display="www.cipfa.org/fightingfraudlocally"/>
    <hyperlink ref="D259:AB259" r:id="rId2" display="www.cipfa.org/services/counter-fraud-centre/fighting-fraud-and-corruption-locally"/>
    <hyperlink ref="G213" r:id="rId3"/>
  </hyperlinks>
  <pageMargins left="0.55118110236220474" right="0.55118110236220474" top="0.78740157480314965" bottom="0.78740157480314965" header="0.51181102362204722" footer="0.51181102362204722"/>
  <pageSetup paperSize="9" scale="90" orientation="portrait" r:id="rId4"/>
  <headerFooter alignWithMargins="0">
    <oddFooter xml:space="preserve">&amp;L&amp;"Verdana,Regular"&amp;8CFaCT&amp;C&amp;"Verdana,Regular"&amp;8&amp;P&amp;R&amp;"Verdana,Regular"&amp;8Copyright CIPFA 2018
</oddFooter>
  </headerFooter>
  <rowBreaks count="3" manualBreakCount="3">
    <brk id="63" max="29" man="1"/>
    <brk id="142" max="29" man="1"/>
    <brk id="207" max="29"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652F89"/>
    <pageSetUpPr autoPageBreaks="0"/>
  </sheetPr>
  <dimension ref="A1:BU620"/>
  <sheetViews>
    <sheetView showGridLines="0" showRowColHeaders="0" zoomScaleNormal="100" zoomScaleSheetLayoutView="100" workbookViewId="0">
      <selection activeCell="Y13" sqref="Y13:AA13"/>
    </sheetView>
  </sheetViews>
  <sheetFormatPr defaultColWidth="0" defaultRowHeight="0" customHeight="1" zeroHeight="1" x14ac:dyDescent="0.2"/>
  <cols>
    <col min="1" max="1" width="0.85546875" style="16" customWidth="1"/>
    <col min="2" max="2" width="2.140625" style="15" customWidth="1"/>
    <col min="3" max="3" width="4.85546875" style="15" customWidth="1"/>
    <col min="4" max="4" width="5.5703125" style="15" customWidth="1"/>
    <col min="5" max="5" width="5.42578125" style="15" customWidth="1"/>
    <col min="6" max="7" width="3.5703125" style="15" customWidth="1"/>
    <col min="8" max="8" width="5.42578125" style="15" customWidth="1"/>
    <col min="9" max="14" width="3.5703125" style="15" customWidth="1"/>
    <col min="15" max="15" width="4.140625" style="15" customWidth="1"/>
    <col min="16" max="16" width="3.5703125" style="15" customWidth="1"/>
    <col min="17" max="19" width="3.7109375" style="15" customWidth="1"/>
    <col min="20" max="20" width="3.5703125" style="15" customWidth="1"/>
    <col min="21" max="23" width="3.7109375" style="15" customWidth="1"/>
    <col min="24" max="24" width="3.5703125" style="15" customWidth="1"/>
    <col min="25" max="27" width="3.7109375" style="15" customWidth="1"/>
    <col min="28" max="28" width="2.140625" style="15" customWidth="1"/>
    <col min="29" max="29" width="0.7109375" style="15" customWidth="1"/>
    <col min="30" max="30" width="2.42578125" style="15" hidden="1" customWidth="1"/>
    <col min="31" max="31" width="3.5703125" style="15" hidden="1" customWidth="1"/>
    <col min="32" max="38" width="4.140625" style="15" hidden="1" customWidth="1"/>
    <col min="39" max="40" width="4.140625" style="215" hidden="1" customWidth="1"/>
    <col min="41" max="55" width="4.85546875" style="215" hidden="1" customWidth="1"/>
    <col min="56" max="57" width="4.140625" style="215" hidden="1" customWidth="1"/>
    <col min="58" max="66" width="4.140625" style="15" hidden="1" customWidth="1"/>
    <col min="67" max="73" width="0" style="15" hidden="1" customWidth="1"/>
    <col min="74" max="16384" width="9.140625" style="15" hidden="1"/>
  </cols>
  <sheetData>
    <row r="1" spans="1:51" s="17" customFormat="1" ht="24" customHeight="1" x14ac:dyDescent="0.2">
      <c r="A1" s="147"/>
      <c r="B1" s="146"/>
      <c r="C1" s="146"/>
      <c r="D1" s="146"/>
      <c r="E1" s="146"/>
      <c r="F1" s="146"/>
      <c r="G1" s="146"/>
      <c r="H1" s="146"/>
      <c r="I1" s="146"/>
      <c r="J1" s="146"/>
      <c r="K1" s="146"/>
      <c r="AH1" s="8"/>
      <c r="AJ1" s="9"/>
    </row>
    <row r="2" spans="1:51" s="17" customFormat="1" ht="14.25" customHeight="1" x14ac:dyDescent="0.2">
      <c r="A2" s="21"/>
      <c r="AH2" s="8"/>
      <c r="AJ2" s="133"/>
    </row>
    <row r="3" spans="1:51" s="17" customFormat="1" ht="14.25" customHeight="1" x14ac:dyDescent="0.2">
      <c r="A3" s="21"/>
      <c r="AH3" s="8"/>
      <c r="AJ3" s="255"/>
    </row>
    <row r="4" spans="1:51" s="17" customFormat="1" ht="14.25" customHeight="1" x14ac:dyDescent="0.2">
      <c r="A4" s="21"/>
      <c r="AH4" s="8"/>
      <c r="AJ4" s="255"/>
    </row>
    <row r="5" spans="1:51" s="17" customFormat="1" ht="34.5" customHeight="1" x14ac:dyDescent="0.2">
      <c r="A5" s="21"/>
      <c r="B5" s="737" t="s">
        <v>179</v>
      </c>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row>
    <row r="6" spans="1:51" s="17" customFormat="1" ht="34.5" customHeight="1" x14ac:dyDescent="0.2">
      <c r="A6" s="21"/>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row>
    <row r="7" spans="1:51" s="17" customFormat="1" ht="34.5" customHeight="1" x14ac:dyDescent="0.2">
      <c r="A7" s="21"/>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row>
    <row r="8" spans="1:51" s="17" customFormat="1" ht="9.75" customHeight="1" x14ac:dyDescent="0.2">
      <c r="A8" s="21"/>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row>
    <row r="9" spans="1:51" s="17" customFormat="1" ht="18" customHeight="1" thickBot="1" x14ac:dyDescent="0.25">
      <c r="A9" s="21"/>
      <c r="B9" s="7" t="s">
        <v>60</v>
      </c>
    </row>
    <row r="10" spans="1:51" s="17" customFormat="1" ht="13.5" customHeight="1" thickBot="1" x14ac:dyDescent="0.25">
      <c r="A10" s="21"/>
      <c r="C10" s="10"/>
      <c r="U10" s="539"/>
      <c r="V10" s="380"/>
      <c r="W10" s="380"/>
      <c r="X10" s="380"/>
      <c r="Y10" s="380"/>
      <c r="Z10" s="380"/>
      <c r="AA10" s="380"/>
      <c r="AB10" s="417" t="s">
        <v>836</v>
      </c>
    </row>
    <row r="11" spans="1:51" s="17" customFormat="1" ht="7.5" customHeight="1" x14ac:dyDescent="0.2">
      <c r="A11" s="21"/>
      <c r="B11" s="145" t="s">
        <v>178</v>
      </c>
      <c r="C11" s="144"/>
      <c r="D11" s="144"/>
      <c r="E11" s="144"/>
      <c r="F11" s="143"/>
      <c r="G11" s="143"/>
      <c r="H11" s="143"/>
      <c r="I11" s="143"/>
      <c r="J11" s="143"/>
      <c r="K11" s="143"/>
      <c r="L11" s="143"/>
      <c r="M11" s="143"/>
      <c r="N11" s="143"/>
      <c r="O11" s="143"/>
      <c r="P11" s="143"/>
      <c r="Q11" s="143"/>
      <c r="R11" s="143"/>
      <c r="S11" s="143"/>
      <c r="T11" s="143"/>
      <c r="U11" s="143"/>
      <c r="V11" s="143"/>
      <c r="W11" s="143"/>
      <c r="X11" s="143"/>
      <c r="Y11" s="143"/>
      <c r="Z11" s="143"/>
      <c r="AA11" s="143"/>
      <c r="AB11" s="142"/>
    </row>
    <row r="12" spans="1:51" s="17" customFormat="1" ht="15" customHeight="1" x14ac:dyDescent="0.15">
      <c r="A12" s="21"/>
      <c r="B12" s="140"/>
      <c r="C12" s="141" t="str">
        <f>CONCATENATE("As at 31/03/",Year)</f>
        <v>As at 31/03/2019</v>
      </c>
      <c r="D12" s="22"/>
      <c r="E12" s="22"/>
      <c r="F12" s="22"/>
      <c r="G12" s="22"/>
      <c r="H12" s="22"/>
      <c r="I12" s="22"/>
      <c r="J12" s="22"/>
      <c r="K12" s="22"/>
      <c r="L12" s="22"/>
      <c r="M12" s="22"/>
      <c r="N12" s="22"/>
      <c r="O12" s="22"/>
      <c r="P12" s="22"/>
      <c r="Q12" s="22"/>
      <c r="R12" s="22"/>
      <c r="S12" s="22"/>
      <c r="T12" s="22"/>
      <c r="U12" s="22"/>
      <c r="V12" s="22"/>
      <c r="W12" s="22"/>
      <c r="X12" s="22"/>
      <c r="Y12" s="785" t="s">
        <v>55</v>
      </c>
      <c r="Z12" s="785"/>
      <c r="AA12" s="785"/>
      <c r="AB12" s="138"/>
    </row>
    <row r="13" spans="1:51" s="17" customFormat="1" ht="15" customHeight="1" x14ac:dyDescent="0.2">
      <c r="A13" s="21"/>
      <c r="B13" s="140"/>
      <c r="C13" s="139" t="s">
        <v>61</v>
      </c>
      <c r="D13" s="22"/>
      <c r="E13" s="22"/>
      <c r="F13" s="22"/>
      <c r="G13" s="22"/>
      <c r="H13" s="22"/>
      <c r="I13" s="22"/>
      <c r="J13" s="22"/>
      <c r="K13" s="22"/>
      <c r="L13" s="22"/>
      <c r="M13" s="22"/>
      <c r="N13" s="22"/>
      <c r="O13" s="22"/>
      <c r="P13" s="22"/>
      <c r="Q13" s="22"/>
      <c r="R13" s="22"/>
      <c r="S13" s="22"/>
      <c r="T13" s="22"/>
      <c r="U13" s="22"/>
      <c r="V13" s="22"/>
      <c r="W13" s="22"/>
      <c r="X13" s="22"/>
      <c r="Y13" s="786" t="s">
        <v>66</v>
      </c>
      <c r="Z13" s="787"/>
      <c r="AA13" s="788"/>
      <c r="AB13" s="138"/>
      <c r="AV13" s="131" t="s">
        <v>80</v>
      </c>
      <c r="AW13" s="756"/>
      <c r="AX13" s="757"/>
      <c r="AY13" s="757"/>
    </row>
    <row r="14" spans="1:51" s="17" customFormat="1" ht="14.25" customHeight="1" x14ac:dyDescent="0.15">
      <c r="A14" s="21"/>
      <c r="B14" s="140"/>
      <c r="C14" s="139"/>
      <c r="D14" s="22"/>
      <c r="E14" s="22"/>
      <c r="F14" s="22"/>
      <c r="G14" s="22"/>
      <c r="H14" s="22"/>
      <c r="I14" s="22"/>
      <c r="J14" s="22"/>
      <c r="K14" s="22"/>
      <c r="L14" s="22"/>
      <c r="M14" s="22"/>
      <c r="N14" s="22"/>
      <c r="O14" s="22"/>
      <c r="P14" s="22"/>
      <c r="Q14" s="22"/>
      <c r="R14" s="22"/>
      <c r="S14" s="22"/>
      <c r="T14" s="22"/>
      <c r="U14" s="22"/>
      <c r="V14" s="22"/>
      <c r="W14" s="22"/>
      <c r="X14" s="22"/>
      <c r="Y14" s="854" t="s">
        <v>1394</v>
      </c>
      <c r="Z14" s="854"/>
      <c r="AA14" s="854"/>
      <c r="AB14" s="138"/>
      <c r="AV14" s="131"/>
      <c r="AW14" s="526"/>
      <c r="AX14" s="527"/>
      <c r="AY14" s="527"/>
    </row>
    <row r="15" spans="1:51" s="17" customFormat="1" ht="15" customHeight="1" x14ac:dyDescent="0.2">
      <c r="A15" s="21"/>
      <c r="B15" s="140"/>
      <c r="C15" s="532" t="str">
        <f>CONCATENATE("What was your financial budget in ",Year-1,"/",RIGHT(Year,2),"?")</f>
        <v>What was your financial budget in 2018/19?</v>
      </c>
      <c r="D15" s="22"/>
      <c r="E15" s="22"/>
      <c r="F15" s="22"/>
      <c r="G15" s="22"/>
      <c r="H15" s="22"/>
      <c r="I15" s="22"/>
      <c r="J15" s="22"/>
      <c r="K15" s="22"/>
      <c r="L15" s="22"/>
      <c r="M15" s="22"/>
      <c r="N15" s="22"/>
      <c r="O15" s="22"/>
      <c r="P15" s="22"/>
      <c r="Q15" s="22"/>
      <c r="R15" s="22"/>
      <c r="S15" s="22"/>
      <c r="T15" s="22"/>
      <c r="U15" s="22"/>
      <c r="V15" s="22"/>
      <c r="W15" s="22"/>
      <c r="X15" s="22"/>
      <c r="Y15" s="855" t="s">
        <v>66</v>
      </c>
      <c r="Z15" s="856"/>
      <c r="AA15" s="857"/>
      <c r="AB15" s="138"/>
      <c r="AV15" s="131"/>
      <c r="AW15" s="526"/>
      <c r="AX15" s="527"/>
      <c r="AY15" s="527"/>
    </row>
    <row r="16" spans="1:51" s="17" customFormat="1" ht="7.5" customHeight="1" x14ac:dyDescent="0.2">
      <c r="A16" s="21"/>
      <c r="B16" s="137"/>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5"/>
      <c r="AV16" s="131" t="s">
        <v>81</v>
      </c>
      <c r="AW16" s="756"/>
      <c r="AX16" s="757"/>
      <c r="AY16" s="757"/>
    </row>
    <row r="17" spans="1:73" s="17" customFormat="1" ht="9.75" customHeight="1" x14ac:dyDescent="0.2">
      <c r="A17" s="21"/>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V17" s="131" t="s">
        <v>82</v>
      </c>
      <c r="AW17" s="756"/>
      <c r="AX17" s="757"/>
      <c r="AY17" s="757"/>
    </row>
    <row r="18" spans="1:73" s="17" customFormat="1" ht="9.75" customHeight="1" x14ac:dyDescent="0.2">
      <c r="A18" s="21"/>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BR18" s="131"/>
      <c r="BS18" s="22"/>
      <c r="BT18" s="22"/>
      <c r="BU18" s="22"/>
    </row>
    <row r="19" spans="1:73" s="17" customFormat="1" ht="19.5" customHeight="1" x14ac:dyDescent="0.2">
      <c r="A19" s="21"/>
      <c r="B19" s="7" t="s">
        <v>177</v>
      </c>
    </row>
    <row r="20" spans="1:73" s="17" customFormat="1" ht="6" customHeight="1" x14ac:dyDescent="0.2">
      <c r="A20" s="132"/>
      <c r="B20" s="7"/>
      <c r="BQ20" s="8"/>
      <c r="BS20" s="133"/>
    </row>
    <row r="21" spans="1:73" s="17" customFormat="1" ht="12.75" customHeight="1" x14ac:dyDescent="0.2">
      <c r="A21" s="21"/>
      <c r="B21" s="770" t="s">
        <v>330</v>
      </c>
      <c r="C21" s="770"/>
      <c r="D21" s="770"/>
      <c r="E21" s="770"/>
      <c r="F21" s="770"/>
      <c r="G21" s="770"/>
      <c r="H21" s="770"/>
      <c r="I21" s="770"/>
      <c r="J21" s="770"/>
      <c r="K21" s="770"/>
      <c r="L21" s="770"/>
      <c r="M21" s="770"/>
      <c r="N21" s="770"/>
      <c r="O21" s="770"/>
      <c r="P21" s="770"/>
      <c r="Q21" s="770"/>
      <c r="R21" s="770"/>
      <c r="S21" s="770"/>
      <c r="T21" s="770"/>
      <c r="U21" s="770"/>
      <c r="V21" s="770"/>
      <c r="W21" s="770"/>
      <c r="X21" s="770"/>
      <c r="Y21" s="770"/>
      <c r="Z21" s="770"/>
      <c r="AA21" s="770"/>
      <c r="AB21" s="770"/>
    </row>
    <row r="22" spans="1:73" s="17" customFormat="1" ht="12.75" customHeight="1" x14ac:dyDescent="0.2">
      <c r="A22" s="21"/>
      <c r="B22" s="7"/>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U22" s="17" t="s">
        <v>111</v>
      </c>
    </row>
    <row r="23" spans="1:73" s="17" customFormat="1" ht="18.75" customHeight="1" x14ac:dyDescent="0.2">
      <c r="A23" s="21"/>
      <c r="B23" s="7"/>
      <c r="C23" s="218"/>
      <c r="D23" s="218"/>
      <c r="E23" s="766" t="s">
        <v>272</v>
      </c>
      <c r="F23" s="763"/>
      <c r="G23" s="763"/>
      <c r="H23" s="763"/>
      <c r="I23" s="763"/>
      <c r="J23" s="763"/>
      <c r="K23" s="763"/>
      <c r="L23" s="763"/>
      <c r="M23" s="763"/>
      <c r="N23" s="763"/>
      <c r="O23" s="763"/>
      <c r="P23" s="438"/>
      <c r="Q23" s="763" t="s">
        <v>273</v>
      </c>
      <c r="R23" s="763"/>
      <c r="S23" s="763"/>
      <c r="T23" s="763"/>
      <c r="U23" s="763"/>
      <c r="V23" s="763"/>
      <c r="W23" s="763"/>
      <c r="X23" s="763"/>
      <c r="Y23" s="763"/>
      <c r="Z23" s="763"/>
      <c r="AA23" s="764"/>
      <c r="AB23" s="218"/>
      <c r="AU23" s="17" t="s">
        <v>274</v>
      </c>
    </row>
    <row r="24" spans="1:73" s="17" customFormat="1" ht="21" customHeight="1" x14ac:dyDescent="0.2">
      <c r="A24" s="21"/>
      <c r="B24" s="7"/>
      <c r="C24" s="771" t="s">
        <v>249</v>
      </c>
      <c r="D24" s="771"/>
      <c r="E24" s="767" t="s">
        <v>111</v>
      </c>
      <c r="F24" s="768"/>
      <c r="G24" s="768"/>
      <c r="H24" s="768"/>
      <c r="I24" s="768"/>
      <c r="J24" s="768"/>
      <c r="K24" s="768"/>
      <c r="L24" s="768"/>
      <c r="M24" s="768"/>
      <c r="N24" s="768"/>
      <c r="O24" s="769"/>
      <c r="Q24" s="767" t="s">
        <v>66</v>
      </c>
      <c r="R24" s="768"/>
      <c r="S24" s="768"/>
      <c r="T24" s="768"/>
      <c r="U24" s="768"/>
      <c r="V24" s="768"/>
      <c r="W24" s="768"/>
      <c r="X24" s="768"/>
      <c r="Y24" s="768"/>
      <c r="Z24" s="768"/>
      <c r="AA24" s="769"/>
      <c r="AB24" s="218"/>
      <c r="AU24" s="17" t="s">
        <v>207</v>
      </c>
    </row>
    <row r="25" spans="1:73" s="17" customFormat="1" ht="21" customHeight="1" x14ac:dyDescent="0.2">
      <c r="A25" s="21"/>
      <c r="B25" s="7"/>
      <c r="C25" s="772" t="s">
        <v>250</v>
      </c>
      <c r="D25" s="772"/>
      <c r="E25" s="767" t="s">
        <v>111</v>
      </c>
      <c r="F25" s="768"/>
      <c r="G25" s="768"/>
      <c r="H25" s="768"/>
      <c r="I25" s="768"/>
      <c r="J25" s="768"/>
      <c r="K25" s="768"/>
      <c r="L25" s="768"/>
      <c r="M25" s="768"/>
      <c r="N25" s="768"/>
      <c r="O25" s="769"/>
      <c r="Q25" s="781" t="s">
        <v>66</v>
      </c>
      <c r="R25" s="782"/>
      <c r="S25" s="782"/>
      <c r="T25" s="782"/>
      <c r="U25" s="782"/>
      <c r="V25" s="782"/>
      <c r="W25" s="782"/>
      <c r="X25" s="782"/>
      <c r="Y25" s="782"/>
      <c r="Z25" s="782"/>
      <c r="AA25" s="783"/>
      <c r="AB25" s="218"/>
      <c r="AU25" s="17" t="s">
        <v>103</v>
      </c>
    </row>
    <row r="26" spans="1:73" s="17" customFormat="1" ht="21" customHeight="1" x14ac:dyDescent="0.2">
      <c r="A26" s="21"/>
      <c r="B26" s="7"/>
      <c r="C26" s="772" t="s">
        <v>251</v>
      </c>
      <c r="D26" s="772"/>
      <c r="E26" s="760" t="s">
        <v>111</v>
      </c>
      <c r="F26" s="761"/>
      <c r="G26" s="761"/>
      <c r="H26" s="761"/>
      <c r="I26" s="761"/>
      <c r="J26" s="761"/>
      <c r="K26" s="761"/>
      <c r="L26" s="761"/>
      <c r="M26" s="761"/>
      <c r="N26" s="761"/>
      <c r="O26" s="762"/>
      <c r="Q26" s="760" t="s">
        <v>66</v>
      </c>
      <c r="R26" s="761"/>
      <c r="S26" s="761"/>
      <c r="T26" s="761"/>
      <c r="U26" s="761"/>
      <c r="V26" s="761"/>
      <c r="W26" s="761"/>
      <c r="X26" s="761"/>
      <c r="Y26" s="761"/>
      <c r="Z26" s="761"/>
      <c r="AA26" s="762"/>
      <c r="AB26" s="218"/>
      <c r="AU26" s="17" t="s">
        <v>275</v>
      </c>
    </row>
    <row r="27" spans="1:73" s="17" customFormat="1" ht="12.75" customHeight="1" x14ac:dyDescent="0.2">
      <c r="A27" s="21"/>
      <c r="B27" s="7"/>
      <c r="C27" s="218"/>
      <c r="D27" s="218"/>
      <c r="E27" s="218"/>
      <c r="AB27" s="218"/>
      <c r="AU27" s="17" t="s">
        <v>101</v>
      </c>
    </row>
    <row r="28" spans="1:73" s="17" customFormat="1" ht="12.75" customHeight="1" x14ac:dyDescent="0.2">
      <c r="A28" s="21"/>
      <c r="B28" s="7"/>
      <c r="C28" s="218"/>
      <c r="D28" s="218"/>
      <c r="P28" s="218"/>
      <c r="Q28" s="218"/>
      <c r="R28" s="218"/>
      <c r="S28" s="218"/>
      <c r="T28" s="218"/>
      <c r="U28" s="218"/>
      <c r="V28" s="218"/>
      <c r="W28" s="218"/>
      <c r="X28" s="218"/>
      <c r="Y28" s="218"/>
      <c r="Z28" s="218"/>
      <c r="AA28" s="218"/>
      <c r="AB28" s="218"/>
      <c r="AU28" s="17" t="s">
        <v>105</v>
      </c>
    </row>
    <row r="29" spans="1:73" s="17" customFormat="1" ht="45" customHeight="1" x14ac:dyDescent="0.2">
      <c r="A29" s="21"/>
      <c r="B29" s="777" t="s">
        <v>899</v>
      </c>
      <c r="C29" s="777"/>
      <c r="D29" s="777"/>
      <c r="E29" s="777"/>
      <c r="F29" s="777"/>
      <c r="G29" s="777"/>
      <c r="H29" s="777"/>
      <c r="I29" s="777"/>
      <c r="J29" s="777"/>
      <c r="K29" s="777"/>
      <c r="L29" s="777"/>
      <c r="M29" s="777"/>
      <c r="N29" s="777"/>
      <c r="O29" s="777"/>
      <c r="P29" s="777"/>
      <c r="Q29" s="777"/>
      <c r="R29" s="777"/>
      <c r="S29" s="777"/>
      <c r="T29" s="777"/>
      <c r="U29" s="777"/>
      <c r="V29" s="777"/>
      <c r="W29" s="777"/>
      <c r="X29" s="777"/>
      <c r="Y29" s="777"/>
      <c r="Z29" s="777"/>
      <c r="AA29" s="777"/>
      <c r="AB29" s="777"/>
      <c r="AU29" s="17" t="s">
        <v>104</v>
      </c>
    </row>
    <row r="30" spans="1:73" s="17" customFormat="1" ht="45" customHeight="1" x14ac:dyDescent="0.2">
      <c r="A30" s="21"/>
      <c r="B30" s="755" t="s">
        <v>900</v>
      </c>
      <c r="C30" s="755"/>
      <c r="D30" s="755"/>
      <c r="E30" s="755"/>
      <c r="F30" s="755"/>
      <c r="G30" s="755"/>
      <c r="H30" s="755"/>
      <c r="I30" s="755"/>
      <c r="J30" s="755"/>
      <c r="K30" s="755"/>
      <c r="L30" s="755"/>
      <c r="M30" s="755"/>
      <c r="N30" s="755"/>
      <c r="O30" s="755"/>
      <c r="P30" s="755"/>
      <c r="Q30" s="755"/>
      <c r="R30" s="755"/>
      <c r="S30" s="755"/>
      <c r="T30" s="755"/>
      <c r="U30" s="755"/>
      <c r="V30" s="755"/>
      <c r="W30" s="755"/>
      <c r="X30" s="755"/>
      <c r="Y30" s="755"/>
      <c r="Z30" s="755"/>
      <c r="AA30" s="755"/>
      <c r="AB30" s="755"/>
      <c r="AU30" s="17" t="s">
        <v>102</v>
      </c>
    </row>
    <row r="31" spans="1:73" s="17" customFormat="1" ht="12.75" customHeight="1" x14ac:dyDescent="0.2">
      <c r="A31" s="21"/>
      <c r="B31" s="473" t="s">
        <v>904</v>
      </c>
      <c r="C31" s="474"/>
      <c r="D31" s="474"/>
      <c r="E31" s="474"/>
      <c r="F31" s="474"/>
      <c r="G31" s="474"/>
      <c r="H31" s="474"/>
      <c r="I31" s="474"/>
      <c r="J31" s="474"/>
      <c r="K31" s="474"/>
      <c r="L31" s="474"/>
      <c r="M31" s="474"/>
      <c r="N31" s="474"/>
      <c r="O31" s="474"/>
      <c r="P31" s="474"/>
      <c r="Q31" s="474"/>
      <c r="R31" s="474"/>
      <c r="S31" s="474"/>
      <c r="T31" s="474"/>
      <c r="U31" s="474"/>
      <c r="V31" s="474"/>
      <c r="W31" s="474"/>
      <c r="X31" s="474"/>
      <c r="Y31" s="474"/>
      <c r="Z31" s="474"/>
      <c r="AA31" s="474"/>
      <c r="AB31" s="474"/>
      <c r="AU31" s="17" t="s">
        <v>107</v>
      </c>
    </row>
    <row r="32" spans="1:73" s="17" customFormat="1" ht="12.75" customHeight="1" x14ac:dyDescent="0.2">
      <c r="A32" s="21"/>
      <c r="B32" s="475"/>
      <c r="C32" s="476" t="s">
        <v>901</v>
      </c>
      <c r="D32" s="833" t="s">
        <v>902</v>
      </c>
      <c r="E32" s="833"/>
      <c r="F32" s="833"/>
      <c r="G32" s="833"/>
      <c r="H32" s="833"/>
      <c r="I32" s="833"/>
      <c r="J32" s="833"/>
      <c r="K32" s="833"/>
      <c r="L32" s="833"/>
      <c r="M32" s="833"/>
      <c r="N32" s="833"/>
      <c r="O32" s="833"/>
      <c r="P32" s="833"/>
      <c r="Q32" s="833"/>
      <c r="R32" s="833"/>
      <c r="S32" s="833"/>
      <c r="T32" s="477"/>
      <c r="U32" s="477"/>
      <c r="V32" s="477"/>
      <c r="W32" s="477"/>
      <c r="X32" s="477"/>
      <c r="Y32" s="477"/>
      <c r="Z32" s="477"/>
      <c r="AA32" s="477"/>
      <c r="AB32" s="477"/>
      <c r="AU32" s="17" t="s">
        <v>100</v>
      </c>
    </row>
    <row r="33" spans="1:47" s="17" customFormat="1" ht="12.75" customHeight="1" x14ac:dyDescent="0.2">
      <c r="A33" s="21"/>
      <c r="B33" s="475"/>
      <c r="C33" s="478">
        <v>0</v>
      </c>
      <c r="D33" s="479" t="s">
        <v>905</v>
      </c>
      <c r="E33" s="479"/>
      <c r="F33" s="479"/>
      <c r="G33" s="479"/>
      <c r="H33" s="479"/>
      <c r="I33" s="479"/>
      <c r="J33" s="479"/>
      <c r="K33" s="479"/>
      <c r="L33" s="479"/>
      <c r="M33" s="479"/>
      <c r="N33" s="479"/>
      <c r="O33" s="479"/>
      <c r="P33" s="479"/>
      <c r="Q33" s="479"/>
      <c r="R33" s="479"/>
      <c r="S33" s="479"/>
      <c r="T33" s="477"/>
      <c r="U33" s="477"/>
      <c r="V33" s="477"/>
      <c r="W33" s="477"/>
      <c r="X33" s="477"/>
      <c r="Y33" s="477"/>
      <c r="Z33" s="477"/>
      <c r="AA33" s="477"/>
      <c r="AB33" s="477"/>
      <c r="AU33" s="17" t="s">
        <v>276</v>
      </c>
    </row>
    <row r="34" spans="1:47" s="17" customFormat="1" ht="12.75" customHeight="1" x14ac:dyDescent="0.2">
      <c r="A34" s="21"/>
      <c r="B34" s="477"/>
      <c r="C34" s="480" t="s">
        <v>66</v>
      </c>
      <c r="D34" s="833" t="s">
        <v>906</v>
      </c>
      <c r="E34" s="833"/>
      <c r="F34" s="833"/>
      <c r="G34" s="833"/>
      <c r="H34" s="833"/>
      <c r="I34" s="833"/>
      <c r="J34" s="833"/>
      <c r="K34" s="833"/>
      <c r="L34" s="833"/>
      <c r="M34" s="833"/>
      <c r="N34" s="833"/>
      <c r="O34" s="833"/>
      <c r="P34" s="833"/>
      <c r="Q34" s="833"/>
      <c r="R34" s="833"/>
      <c r="S34" s="479"/>
      <c r="T34" s="477"/>
      <c r="U34" s="477"/>
      <c r="V34" s="477"/>
      <c r="W34" s="477"/>
      <c r="X34" s="477"/>
      <c r="Y34" s="477"/>
      <c r="Z34" s="477"/>
      <c r="AA34" s="477"/>
      <c r="AB34" s="477"/>
      <c r="AU34" s="17" t="s">
        <v>234</v>
      </c>
    </row>
    <row r="35" spans="1:47" s="17" customFormat="1" ht="9.75" customHeight="1" x14ac:dyDescent="0.2">
      <c r="A35" s="21"/>
      <c r="B35" s="410"/>
      <c r="C35" s="218"/>
      <c r="D35" s="218"/>
      <c r="E35" s="218"/>
      <c r="F35" s="218"/>
      <c r="G35" s="218"/>
      <c r="H35" s="218"/>
      <c r="I35" s="218"/>
      <c r="J35" s="218"/>
      <c r="K35" s="218"/>
      <c r="L35" s="218"/>
      <c r="M35" s="218"/>
      <c r="N35" s="218"/>
      <c r="O35" s="218"/>
      <c r="P35" s="218"/>
      <c r="Q35" s="218"/>
      <c r="R35" s="218"/>
      <c r="S35" s="411"/>
      <c r="T35" s="412"/>
      <c r="U35" s="412"/>
      <c r="V35" s="412"/>
      <c r="W35" s="412"/>
      <c r="X35" s="411"/>
      <c r="Y35" s="411"/>
      <c r="Z35" s="218"/>
      <c r="AA35" s="218"/>
      <c r="AB35" s="218"/>
      <c r="AU35" s="17" t="s">
        <v>277</v>
      </c>
    </row>
    <row r="36" spans="1:47" s="17" customFormat="1" ht="12.75" x14ac:dyDescent="0.2">
      <c r="A36" s="21"/>
      <c r="B36" s="201" t="s">
        <v>237</v>
      </c>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U36" s="17" t="s">
        <v>278</v>
      </c>
    </row>
    <row r="37" spans="1:47" s="17" customFormat="1" ht="7.5" customHeight="1" thickBot="1" x14ac:dyDescent="0.25">
      <c r="A37" s="21"/>
      <c r="B37" s="7"/>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U37" s="17" t="s">
        <v>94</v>
      </c>
    </row>
    <row r="38" spans="1:47" s="17" customFormat="1" ht="15" customHeight="1" thickBot="1" x14ac:dyDescent="0.25">
      <c r="A38" s="21"/>
      <c r="B38" s="381" t="s">
        <v>301</v>
      </c>
      <c r="C38" s="382"/>
      <c r="D38" s="382"/>
      <c r="E38" s="382"/>
      <c r="F38" s="382"/>
      <c r="G38" s="382"/>
      <c r="H38" s="382"/>
      <c r="I38" s="382"/>
      <c r="J38" s="382"/>
      <c r="K38" s="382"/>
      <c r="L38" s="382"/>
      <c r="M38" s="382"/>
      <c r="N38" s="382"/>
      <c r="O38" s="382"/>
      <c r="P38" s="382"/>
      <c r="Q38" s="382"/>
      <c r="R38" s="382"/>
      <c r="S38" s="382"/>
      <c r="T38" s="382"/>
      <c r="U38" s="383"/>
      <c r="V38" s="380"/>
      <c r="W38" s="380"/>
      <c r="X38" s="380"/>
      <c r="Y38" s="380"/>
      <c r="Z38" s="380"/>
      <c r="AA38" s="380"/>
      <c r="AB38" s="417" t="s">
        <v>836</v>
      </c>
      <c r="AU38" s="17" t="s">
        <v>95</v>
      </c>
    </row>
    <row r="39" spans="1:47" s="17" customFormat="1" ht="15" x14ac:dyDescent="0.2">
      <c r="A39" s="21"/>
      <c r="B39" s="192"/>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4"/>
      <c r="AI39" s="131"/>
      <c r="AJ39" s="131"/>
      <c r="AK39" s="131"/>
      <c r="AL39" s="131"/>
      <c r="AM39" s="131"/>
      <c r="AU39" s="17" t="s">
        <v>96</v>
      </c>
    </row>
    <row r="40" spans="1:47" s="17" customFormat="1" ht="18" customHeight="1" x14ac:dyDescent="0.2">
      <c r="A40" s="21"/>
      <c r="B40" s="192"/>
      <c r="C40" s="251"/>
      <c r="D40" s="252"/>
      <c r="E40" s="252"/>
      <c r="F40" s="252"/>
      <c r="G40" s="252"/>
      <c r="H40" s="252"/>
      <c r="I40" s="252"/>
      <c r="J40" s="252"/>
      <c r="K40" s="832"/>
      <c r="L40" s="832"/>
      <c r="M40" s="193"/>
      <c r="N40" s="193"/>
      <c r="O40" s="193"/>
      <c r="P40" s="594" t="s">
        <v>97</v>
      </c>
      <c r="Q40" s="594"/>
      <c r="R40" s="594"/>
      <c r="S40" s="595"/>
      <c r="T40" s="791" t="s">
        <v>207</v>
      </c>
      <c r="U40" s="618"/>
      <c r="V40" s="618"/>
      <c r="W40" s="619"/>
      <c r="X40" s="773" t="s">
        <v>103</v>
      </c>
      <c r="Y40" s="594"/>
      <c r="Z40" s="594"/>
      <c r="AA40" s="595"/>
      <c r="AB40" s="194"/>
      <c r="AI40" s="131"/>
      <c r="AJ40" s="131"/>
      <c r="AK40" s="131"/>
      <c r="AL40" s="131"/>
      <c r="AM40" s="131"/>
      <c r="AU40" s="17" t="s">
        <v>208</v>
      </c>
    </row>
    <row r="41" spans="1:47" s="17" customFormat="1" ht="18" customHeight="1" x14ac:dyDescent="0.2">
      <c r="A41" s="21"/>
      <c r="B41" s="192"/>
      <c r="C41" s="22"/>
      <c r="D41" s="22"/>
      <c r="E41" s="22"/>
      <c r="F41" s="22"/>
      <c r="G41" s="22"/>
      <c r="H41" s="22"/>
      <c r="I41" s="22"/>
      <c r="J41" s="22"/>
      <c r="K41" s="22"/>
      <c r="L41" s="22"/>
      <c r="M41" s="22"/>
      <c r="N41" s="22"/>
      <c r="O41" s="22"/>
      <c r="P41" s="789"/>
      <c r="Q41" s="789"/>
      <c r="R41" s="789"/>
      <c r="S41" s="790"/>
      <c r="T41" s="791"/>
      <c r="U41" s="618"/>
      <c r="V41" s="618"/>
      <c r="W41" s="619"/>
      <c r="X41" s="773"/>
      <c r="Y41" s="594"/>
      <c r="Z41" s="594"/>
      <c r="AA41" s="595"/>
      <c r="AB41" s="194"/>
      <c r="AI41" s="131"/>
      <c r="AJ41" s="131"/>
      <c r="AK41" s="131"/>
      <c r="AL41" s="131"/>
      <c r="AM41" s="131"/>
      <c r="AU41" s="17" t="s">
        <v>243</v>
      </c>
    </row>
    <row r="42" spans="1:47" s="17" customFormat="1" ht="15" x14ac:dyDescent="0.2">
      <c r="A42" s="21"/>
      <c r="B42" s="192"/>
      <c r="D42" s="22"/>
      <c r="E42" s="22"/>
      <c r="F42" s="22"/>
      <c r="G42" s="22"/>
      <c r="H42" s="22"/>
      <c r="I42" s="22"/>
      <c r="J42" s="106"/>
      <c r="K42" s="106"/>
      <c r="L42" s="106"/>
      <c r="M42" s="22"/>
      <c r="N42" s="22"/>
      <c r="O42" s="22"/>
      <c r="P42" s="613" t="str">
        <f>IF(P44="..","",IF(OR(P47+P50+P53&gt;SUM(P43:S44),P48+P51+P54&gt;P45),"! Review Totals",""))</f>
        <v/>
      </c>
      <c r="Q42" s="613"/>
      <c r="R42" s="613"/>
      <c r="S42" s="613"/>
      <c r="T42" s="613" t="str">
        <f>IF(T44="..","",IF(OR(T47+T50+T53&gt;T44,T48+T51+T54&gt;T45),"! Review Totals",""))</f>
        <v/>
      </c>
      <c r="U42" s="613"/>
      <c r="V42" s="613"/>
      <c r="W42" s="613"/>
      <c r="X42" s="613" t="str">
        <f>IF(X44="..","",IF(OR(X47+X50+X53&gt;X44,X48+X51+X54&gt;X45),"! Review Totals",""))</f>
        <v/>
      </c>
      <c r="Y42" s="613"/>
      <c r="Z42" s="613"/>
      <c r="AA42" s="613"/>
      <c r="AB42" s="194"/>
      <c r="AI42" s="131"/>
      <c r="AJ42" s="131"/>
      <c r="AK42" s="131"/>
      <c r="AL42" s="131"/>
      <c r="AM42" s="131"/>
      <c r="AU42" s="17" t="s">
        <v>93</v>
      </c>
    </row>
    <row r="43" spans="1:47" s="17" customFormat="1" ht="12.75" customHeight="1" x14ac:dyDescent="0.2">
      <c r="A43" s="21"/>
      <c r="B43" s="192"/>
      <c r="C43" s="104" t="s">
        <v>837</v>
      </c>
      <c r="D43" s="22"/>
      <c r="E43" s="22"/>
      <c r="F43" s="22"/>
      <c r="G43" s="22"/>
      <c r="H43" s="22"/>
      <c r="J43" s="106"/>
      <c r="K43" s="254" t="s">
        <v>304</v>
      </c>
      <c r="L43" s="105"/>
      <c r="M43" s="22"/>
      <c r="N43" s="22"/>
      <c r="O43" s="22"/>
      <c r="P43" s="600" t="s">
        <v>66</v>
      </c>
      <c r="Q43" s="601"/>
      <c r="R43" s="601"/>
      <c r="S43" s="602"/>
      <c r="T43" s="93"/>
      <c r="U43" s="92"/>
      <c r="V43" s="92"/>
      <c r="W43" s="92"/>
      <c r="X43" s="93"/>
      <c r="Y43" s="92"/>
      <c r="Z43" s="92"/>
      <c r="AA43" s="92"/>
      <c r="AB43" s="194"/>
      <c r="AI43" s="131"/>
      <c r="AJ43" s="131"/>
      <c r="AK43" s="131"/>
      <c r="AL43" s="131"/>
      <c r="AM43" s="131"/>
      <c r="AU43" s="17" t="s">
        <v>91</v>
      </c>
    </row>
    <row r="44" spans="1:47" s="17" customFormat="1" ht="12.75" customHeight="1" x14ac:dyDescent="0.2">
      <c r="A44" s="21"/>
      <c r="B44" s="192"/>
      <c r="C44" s="104"/>
      <c r="D44" s="118"/>
      <c r="E44" s="118"/>
      <c r="F44" s="118"/>
      <c r="G44" s="118"/>
      <c r="H44" s="220"/>
      <c r="J44" s="220"/>
      <c r="K44" s="102" t="s">
        <v>303</v>
      </c>
      <c r="L44" s="105"/>
      <c r="M44" s="220"/>
      <c r="N44" s="220"/>
      <c r="O44" s="220"/>
      <c r="P44" s="600" t="s">
        <v>66</v>
      </c>
      <c r="Q44" s="601"/>
      <c r="R44" s="601"/>
      <c r="S44" s="602"/>
      <c r="T44" s="600" t="s">
        <v>66</v>
      </c>
      <c r="U44" s="601"/>
      <c r="V44" s="601"/>
      <c r="W44" s="602"/>
      <c r="X44" s="600" t="s">
        <v>66</v>
      </c>
      <c r="Y44" s="601"/>
      <c r="Z44" s="601"/>
      <c r="AA44" s="602"/>
      <c r="AB44" s="194"/>
      <c r="AH44" s="204"/>
      <c r="AI44" s="205"/>
      <c r="AJ44" s="205"/>
      <c r="AK44" s="205"/>
      <c r="AL44" s="131"/>
      <c r="AM44" s="131"/>
      <c r="AU44" s="17" t="s">
        <v>92</v>
      </c>
    </row>
    <row r="45" spans="1:47" s="17" customFormat="1" ht="12.75" customHeight="1" x14ac:dyDescent="0.2">
      <c r="A45" s="21"/>
      <c r="B45" s="192"/>
      <c r="C45" s="104" t="s">
        <v>152</v>
      </c>
      <c r="D45" s="104"/>
      <c r="E45" s="104"/>
      <c r="F45" s="104"/>
      <c r="G45" s="104"/>
      <c r="H45" s="102"/>
      <c r="I45" s="102"/>
      <c r="J45" s="102"/>
      <c r="K45" s="102"/>
      <c r="L45" s="102"/>
      <c r="M45" s="102"/>
      <c r="N45" s="102"/>
      <c r="O45" s="102" t="s">
        <v>58</v>
      </c>
      <c r="P45" s="606" t="str">
        <f>IF(P44=0,0,"..")</f>
        <v>..</v>
      </c>
      <c r="Q45" s="607"/>
      <c r="R45" s="607"/>
      <c r="S45" s="608"/>
      <c r="T45" s="606" t="str">
        <f>IF(T44=0,0,"..")</f>
        <v>..</v>
      </c>
      <c r="U45" s="607"/>
      <c r="V45" s="607"/>
      <c r="W45" s="608"/>
      <c r="X45" s="606" t="str">
        <f>IF(X44=0,0,"..")</f>
        <v>..</v>
      </c>
      <c r="Y45" s="607"/>
      <c r="Z45" s="607"/>
      <c r="AA45" s="608"/>
      <c r="AB45" s="194"/>
      <c r="AI45" s="131"/>
      <c r="AJ45" s="131"/>
      <c r="AK45" s="131"/>
      <c r="AL45" s="131"/>
      <c r="AM45" s="131"/>
      <c r="AU45" s="17" t="s">
        <v>279</v>
      </c>
    </row>
    <row r="46" spans="1:47" s="17" customFormat="1" ht="12.75" customHeight="1" x14ac:dyDescent="0.2">
      <c r="A46" s="21"/>
      <c r="B46" s="192"/>
      <c r="C46" s="89"/>
      <c r="D46" s="89"/>
      <c r="E46" s="89"/>
      <c r="F46" s="89"/>
      <c r="G46" s="88"/>
      <c r="H46" s="88"/>
      <c r="I46" s="88"/>
      <c r="J46" s="88"/>
      <c r="K46" s="88"/>
      <c r="L46" s="88"/>
      <c r="M46" s="88"/>
      <c r="N46" s="88"/>
      <c r="O46" s="88"/>
      <c r="P46" s="599" t="str">
        <f>IF(AND(P44="..",P45="..",P47="..",P48="..",P50="..",P51="..",P53="..",P54=".."),"",IF(OR(AND(P44&gt;0,OR(P45=0,P45="..")),AND(OR(P44=0,P44=".."),P45&gt;0)),"Data Missing ↑",IF(AND(OR(P47&gt;0,P50&gt;0,P53&gt;0),SUM(P43,P44)=0),"Data Missing ↑",IF(AND(P45=0,OR(P48&gt;0,P51&gt;0,P54&gt;0)),"Data Missing ↑",""))))</f>
        <v/>
      </c>
      <c r="Q46" s="599"/>
      <c r="R46" s="599"/>
      <c r="S46" s="599"/>
      <c r="T46" s="599" t="str">
        <f>IF(AND(T44="..",T45="..",T47="..",T48="..",T50="..",T51=".."),"",IF(OR(AND(T44&gt;0,OR(T45=0,T45="..")),AND(OR(T44=0,T44=".."),T45&gt;0)),"Data Missing ↑",IF(AND(OR(T47&gt;0,T50&gt;0),T44=0),"Data Missing ↑",IF(AND(T45=0,OR(T48&gt;0,T51&gt;0)),"Data Missing ↑",""))))</f>
        <v/>
      </c>
      <c r="U46" s="599"/>
      <c r="V46" s="599"/>
      <c r="W46" s="599"/>
      <c r="X46" s="599" t="str">
        <f>IF(AND(X44="..",X45="..",X47="..",X48="..",X50="..",X51=".."),"",IF(OR(AND(X44&gt;0,OR(X45=0,X45="..")),AND(OR(X44=0,X44=".."),X45&gt;0)),"Data Missing ↑",IF(AND(OR(X47&gt;0,X50&gt;0),X44=0),"Data Missing ↑",IF(AND(X45=0,OR(X48&gt;0,X51&gt;0)),"Data Missing ↑",""))))</f>
        <v/>
      </c>
      <c r="Y46" s="599"/>
      <c r="Z46" s="599"/>
      <c r="AA46" s="599"/>
      <c r="AB46" s="194"/>
      <c r="AI46" s="131"/>
      <c r="AJ46" s="131"/>
      <c r="AK46" s="131"/>
      <c r="AL46" s="131"/>
      <c r="AM46" s="131"/>
    </row>
    <row r="47" spans="1:47" s="17" customFormat="1" ht="12.75" customHeight="1" x14ac:dyDescent="0.2">
      <c r="A47" s="21"/>
      <c r="B47" s="192"/>
      <c r="C47" s="104" t="s">
        <v>307</v>
      </c>
      <c r="D47" s="117"/>
      <c r="E47" s="117"/>
      <c r="F47" s="117"/>
      <c r="G47" s="117"/>
      <c r="H47" s="220"/>
      <c r="I47" s="220"/>
      <c r="J47" s="220"/>
      <c r="K47" s="220"/>
      <c r="L47" s="220"/>
      <c r="M47" s="220"/>
      <c r="N47" s="220"/>
      <c r="O47" s="220"/>
      <c r="P47" s="603" t="str">
        <f>IF(P44="..","..",0)</f>
        <v>..</v>
      </c>
      <c r="Q47" s="604"/>
      <c r="R47" s="604"/>
      <c r="S47" s="605"/>
      <c r="T47" s="603" t="str">
        <f>IF(T44="..","..",0)</f>
        <v>..</v>
      </c>
      <c r="U47" s="604"/>
      <c r="V47" s="604"/>
      <c r="W47" s="605"/>
      <c r="X47" s="603" t="str">
        <f>IF(X44="..","..",0)</f>
        <v>..</v>
      </c>
      <c r="Y47" s="604"/>
      <c r="Z47" s="604"/>
      <c r="AA47" s="605"/>
      <c r="AB47" s="194"/>
      <c r="AI47" s="131"/>
      <c r="AJ47" s="131"/>
      <c r="AK47" s="131"/>
      <c r="AL47" s="131"/>
      <c r="AM47" s="131"/>
    </row>
    <row r="48" spans="1:47" s="17" customFormat="1" ht="12.75" customHeight="1" x14ac:dyDescent="0.2">
      <c r="A48" s="21"/>
      <c r="B48" s="192"/>
      <c r="C48" s="104" t="s">
        <v>152</v>
      </c>
      <c r="D48" s="104"/>
      <c r="E48" s="104"/>
      <c r="F48" s="104"/>
      <c r="G48" s="104"/>
      <c r="H48" s="220"/>
      <c r="I48" s="220"/>
      <c r="J48" s="220"/>
      <c r="K48" s="220"/>
      <c r="L48" s="220"/>
      <c r="M48" s="220"/>
      <c r="N48" s="220"/>
      <c r="O48" s="102" t="s">
        <v>58</v>
      </c>
      <c r="P48" s="596" t="str">
        <f>IF(P44="..","..",0)</f>
        <v>..</v>
      </c>
      <c r="Q48" s="597"/>
      <c r="R48" s="597"/>
      <c r="S48" s="598"/>
      <c r="T48" s="596" t="str">
        <f>IF(T44="..","..",0)</f>
        <v>..</v>
      </c>
      <c r="U48" s="597"/>
      <c r="V48" s="597"/>
      <c r="W48" s="598"/>
      <c r="X48" s="596" t="str">
        <f>IF(X44="..","..",0)</f>
        <v>..</v>
      </c>
      <c r="Y48" s="597"/>
      <c r="Z48" s="597"/>
      <c r="AA48" s="598"/>
      <c r="AB48" s="194"/>
      <c r="AI48" s="131"/>
      <c r="AJ48" s="131"/>
      <c r="AK48" s="131"/>
      <c r="AL48" s="131"/>
      <c r="AM48" s="131"/>
    </row>
    <row r="49" spans="1:39" s="17" customFormat="1" ht="12.75" customHeight="1" x14ac:dyDescent="0.2">
      <c r="A49" s="21"/>
      <c r="B49" s="192"/>
      <c r="C49" s="89"/>
      <c r="D49" s="89"/>
      <c r="E49" s="89"/>
      <c r="F49" s="89"/>
      <c r="G49" s="88"/>
      <c r="H49" s="88"/>
      <c r="I49" s="88"/>
      <c r="J49" s="88"/>
      <c r="K49" s="88"/>
      <c r="L49" s="88"/>
      <c r="M49" s="88"/>
      <c r="N49" s="88"/>
      <c r="O49" s="88"/>
      <c r="P49" s="599" t="str">
        <f>IF(OR(AND(P47="..",P48=".."),AND(P47=0,P48=0)),"",IF(AND(ISNUMBER(P47),ISNUMBER(P48),P47&gt;0,P48&gt;0),"",IF(AND(ISNUMBER(P47),P47&gt;0,$P$46=""),"","Data Missing ↑")))</f>
        <v/>
      </c>
      <c r="Q49" s="599"/>
      <c r="R49" s="599"/>
      <c r="S49" s="599"/>
      <c r="T49" s="626" t="str">
        <f>IF(OR(AND(T47="..",T48=".."),AND(T47=0,T48=0)),"",IF(AND(ISNUMBER(T47),ISNUMBER(T48),T47&gt;0,T48&gt;0),"","Data Missing ↑"))</f>
        <v/>
      </c>
      <c r="U49" s="626"/>
      <c r="V49" s="626"/>
      <c r="W49" s="626"/>
      <c r="X49" s="626" t="str">
        <f>IF(OR(AND(X47="..",X48=".."),AND(X47=0,X48=0)),"",IF(AND(ISNUMBER(X47),ISNUMBER(X48),X47&gt;0,X48&gt;0),"","Data Missing ↑"))</f>
        <v/>
      </c>
      <c r="Y49" s="626"/>
      <c r="Z49" s="626"/>
      <c r="AA49" s="626"/>
      <c r="AB49" s="194"/>
      <c r="AI49" s="131"/>
      <c r="AJ49" s="131"/>
      <c r="AK49" s="131"/>
      <c r="AL49" s="131"/>
      <c r="AM49" s="131"/>
    </row>
    <row r="50" spans="1:39" s="17" customFormat="1" ht="12.75" customHeight="1" x14ac:dyDescent="0.2">
      <c r="A50" s="21"/>
      <c r="B50" s="192"/>
      <c r="C50" s="104" t="s">
        <v>308</v>
      </c>
      <c r="D50" s="104"/>
      <c r="E50" s="104"/>
      <c r="F50" s="104"/>
      <c r="G50" s="481"/>
      <c r="H50" s="481"/>
      <c r="I50" s="481"/>
      <c r="J50" s="481"/>
      <c r="K50" s="481"/>
      <c r="L50" s="481"/>
      <c r="M50" s="481"/>
      <c r="N50" s="481"/>
      <c r="O50" s="220"/>
      <c r="P50" s="603" t="str">
        <f>IF(P44="..","..",0)</f>
        <v>..</v>
      </c>
      <c r="Q50" s="604"/>
      <c r="R50" s="604"/>
      <c r="S50" s="605"/>
      <c r="T50" s="603" t="str">
        <f>IF(T44="..","..",0)</f>
        <v>..</v>
      </c>
      <c r="U50" s="604"/>
      <c r="V50" s="604"/>
      <c r="W50" s="605"/>
      <c r="X50" s="603" t="str">
        <f>IF(X44="..","..",0)</f>
        <v>..</v>
      </c>
      <c r="Y50" s="604"/>
      <c r="Z50" s="604"/>
      <c r="AA50" s="605"/>
      <c r="AB50" s="194"/>
      <c r="AI50" s="131"/>
      <c r="AJ50" s="131"/>
      <c r="AK50" s="131"/>
      <c r="AL50" s="131"/>
      <c r="AM50" s="131"/>
    </row>
    <row r="51" spans="1:39" s="17" customFormat="1" ht="12.75" customHeight="1" x14ac:dyDescent="0.2">
      <c r="A51" s="21"/>
      <c r="B51" s="192"/>
      <c r="C51" s="104" t="s">
        <v>152</v>
      </c>
      <c r="D51" s="104"/>
      <c r="E51" s="104"/>
      <c r="F51" s="104"/>
      <c r="G51" s="482" t="s">
        <v>840</v>
      </c>
      <c r="H51" s="481"/>
      <c r="I51" s="481"/>
      <c r="J51" s="481"/>
      <c r="K51" s="481"/>
      <c r="L51" s="481"/>
      <c r="M51" s="481"/>
      <c r="N51" s="481"/>
      <c r="O51" s="102" t="s">
        <v>58</v>
      </c>
      <c r="P51" s="596" t="str">
        <f>IF(P44="..","..",0)</f>
        <v>..</v>
      </c>
      <c r="Q51" s="597"/>
      <c r="R51" s="597"/>
      <c r="S51" s="598"/>
      <c r="T51" s="596" t="str">
        <f>IF(T44="..","..",0)</f>
        <v>..</v>
      </c>
      <c r="U51" s="597"/>
      <c r="V51" s="597"/>
      <c r="W51" s="598"/>
      <c r="X51" s="596" t="str">
        <f>IF(X44="..","..",0)</f>
        <v>..</v>
      </c>
      <c r="Y51" s="597"/>
      <c r="Z51" s="597"/>
      <c r="AA51" s="598"/>
      <c r="AB51" s="194"/>
      <c r="AI51" s="131"/>
      <c r="AJ51" s="131"/>
      <c r="AK51" s="131"/>
      <c r="AL51" s="131"/>
      <c r="AM51" s="131"/>
    </row>
    <row r="52" spans="1:39" s="17" customFormat="1" ht="12.75" customHeight="1" x14ac:dyDescent="0.2">
      <c r="A52" s="21"/>
      <c r="B52" s="192"/>
      <c r="C52" s="220"/>
      <c r="D52" s="220"/>
      <c r="E52" s="220"/>
      <c r="F52" s="220"/>
      <c r="G52" s="220"/>
      <c r="H52" s="220"/>
      <c r="I52" s="220"/>
      <c r="J52" s="220"/>
      <c r="K52" s="220"/>
      <c r="L52" s="220"/>
      <c r="M52" s="220"/>
      <c r="N52" s="220"/>
      <c r="O52" s="220"/>
      <c r="P52" s="599" t="str">
        <f>IF(OR(AND(P50="..",P51=".."),AND(P50=0,P51=0)),"",IF(AND(ISNUMBER(P50),ISNUMBER(P51),P50&gt;0,P51&gt;0),"",IF(AND(ISNUMBER(P50),P50&gt;0,$P$46=""),"","Data Missing ↑")))</f>
        <v/>
      </c>
      <c r="Q52" s="599"/>
      <c r="R52" s="599"/>
      <c r="S52" s="599"/>
      <c r="T52" s="626" t="str">
        <f>IF(OR(AND(T50="..",T51=".."),AND(T50=0,T51=0)),"",IF(AND(ISNUMBER(T50),ISNUMBER(T51),T50&gt;0,T51&gt;0),"","Data Missing ↑"))</f>
        <v/>
      </c>
      <c r="U52" s="626"/>
      <c r="V52" s="626"/>
      <c r="W52" s="626"/>
      <c r="X52" s="626" t="str">
        <f>IF(OR(AND(X50="..",X51=".."),AND(X50=0,X51=0)),"",IF(AND(ISNUMBER(X50),ISNUMBER(X51),X50&gt;0,X51&gt;0),"","Data Missing ↑"))</f>
        <v/>
      </c>
      <c r="Y52" s="626"/>
      <c r="Z52" s="626"/>
      <c r="AA52" s="626"/>
      <c r="AB52" s="194"/>
      <c r="AI52" s="131"/>
      <c r="AJ52" s="131"/>
      <c r="AK52" s="131"/>
      <c r="AL52" s="131"/>
      <c r="AM52" s="131"/>
    </row>
    <row r="53" spans="1:39" s="17" customFormat="1" ht="12.75" customHeight="1" x14ac:dyDescent="0.2">
      <c r="A53" s="21"/>
      <c r="B53" s="192"/>
      <c r="C53" s="104" t="s">
        <v>785</v>
      </c>
      <c r="D53" s="104"/>
      <c r="E53" s="104"/>
      <c r="F53" s="104"/>
      <c r="G53" s="104"/>
      <c r="H53" s="104"/>
      <c r="I53" s="104"/>
      <c r="J53" s="104"/>
      <c r="K53" s="104"/>
      <c r="L53" s="104"/>
      <c r="M53" s="104"/>
      <c r="N53" s="220"/>
      <c r="O53" s="220"/>
      <c r="P53" s="603" t="str">
        <f>IF(P44="..","..",0)</f>
        <v>..</v>
      </c>
      <c r="Q53" s="604"/>
      <c r="R53" s="604"/>
      <c r="S53" s="605"/>
      <c r="T53" s="524"/>
      <c r="U53" s="524"/>
      <c r="V53" s="524"/>
      <c r="W53" s="524"/>
      <c r="X53" s="524"/>
      <c r="Y53" s="524"/>
      <c r="Z53" s="524"/>
      <c r="AA53" s="524"/>
      <c r="AB53" s="194"/>
      <c r="AI53" s="131"/>
      <c r="AJ53" s="131"/>
      <c r="AK53" s="131"/>
      <c r="AL53" s="131"/>
      <c r="AM53" s="131"/>
    </row>
    <row r="54" spans="1:39" s="17" customFormat="1" ht="12.75" customHeight="1" x14ac:dyDescent="0.2">
      <c r="A54" s="21"/>
      <c r="B54" s="192"/>
      <c r="C54" s="104" t="s">
        <v>152</v>
      </c>
      <c r="D54" s="220"/>
      <c r="E54" s="220"/>
      <c r="F54" s="220"/>
      <c r="G54" s="220"/>
      <c r="H54" s="220"/>
      <c r="I54" s="220"/>
      <c r="J54" s="220"/>
      <c r="K54" s="220"/>
      <c r="L54" s="220"/>
      <c r="M54" s="220"/>
      <c r="N54" s="220"/>
      <c r="O54" s="102" t="s">
        <v>58</v>
      </c>
      <c r="P54" s="596" t="str">
        <f>IF(P44="..","..",0)</f>
        <v>..</v>
      </c>
      <c r="Q54" s="597"/>
      <c r="R54" s="597"/>
      <c r="S54" s="598"/>
      <c r="T54" s="524"/>
      <c r="U54" s="524"/>
      <c r="V54" s="524"/>
      <c r="W54" s="524"/>
      <c r="X54" s="524"/>
      <c r="Y54" s="524"/>
      <c r="Z54" s="524"/>
      <c r="AA54" s="524"/>
      <c r="AB54" s="194"/>
      <c r="AI54" s="131"/>
      <c r="AJ54" s="131"/>
      <c r="AK54" s="131"/>
      <c r="AL54" s="131"/>
      <c r="AM54" s="131"/>
    </row>
    <row r="55" spans="1:39" s="17" customFormat="1" ht="12.75" customHeight="1" x14ac:dyDescent="0.2">
      <c r="A55" s="21"/>
      <c r="B55" s="192"/>
      <c r="C55" s="104"/>
      <c r="D55" s="220"/>
      <c r="E55" s="220"/>
      <c r="F55" s="220"/>
      <c r="G55" s="220"/>
      <c r="H55" s="220"/>
      <c r="I55" s="220"/>
      <c r="J55" s="220"/>
      <c r="K55" s="220"/>
      <c r="L55" s="220"/>
      <c r="M55" s="220"/>
      <c r="N55" s="220"/>
      <c r="O55" s="102"/>
      <c r="P55" s="626" t="str">
        <f>IF(OR(AND(P53="..",P54=".."),AND(P53=0,P54=0)),"",IF(AND(ISNUMBER(P53),ISNUMBER(P54),P53&gt;0,P54&gt;0),"",IF(AND(ISNUMBER(P53),P53&gt;0,$P$46=""),"","Data Missing ↑")))</f>
        <v/>
      </c>
      <c r="Q55" s="626"/>
      <c r="R55" s="626"/>
      <c r="S55" s="626"/>
      <c r="T55" s="524"/>
      <c r="U55" s="524"/>
      <c r="V55" s="524"/>
      <c r="W55" s="524"/>
      <c r="X55" s="524"/>
      <c r="Y55" s="524"/>
      <c r="Z55" s="524"/>
      <c r="AA55" s="524"/>
      <c r="AB55" s="194"/>
      <c r="AI55" s="131"/>
      <c r="AJ55" s="131"/>
      <c r="AK55" s="131"/>
      <c r="AL55" s="131"/>
      <c r="AM55" s="131"/>
    </row>
    <row r="56" spans="1:39" s="17" customFormat="1" ht="14.25" customHeight="1" x14ac:dyDescent="0.2">
      <c r="A56" s="21"/>
      <c r="B56" s="192"/>
      <c r="C56" s="523" t="s">
        <v>1395</v>
      </c>
      <c r="D56" s="220"/>
      <c r="E56" s="220"/>
      <c r="F56" s="220"/>
      <c r="G56" s="220"/>
      <c r="H56" s="220"/>
      <c r="I56" s="220"/>
      <c r="J56" s="220"/>
      <c r="K56" s="220"/>
      <c r="L56" s="220"/>
      <c r="M56" s="220"/>
      <c r="N56" s="220"/>
      <c r="O56" s="102"/>
      <c r="P56" s="525"/>
      <c r="Q56" s="525"/>
      <c r="R56" s="525"/>
      <c r="S56" s="525"/>
      <c r="T56" s="525"/>
      <c r="U56" s="525"/>
      <c r="V56" s="525"/>
      <c r="W56" s="525"/>
      <c r="X56" s="525"/>
      <c r="Y56" s="858" t="s">
        <v>66</v>
      </c>
      <c r="Z56" s="859"/>
      <c r="AA56" s="860"/>
      <c r="AB56" s="194"/>
      <c r="AI56" s="131"/>
      <c r="AJ56" s="131"/>
      <c r="AK56" s="131"/>
      <c r="AL56" s="131"/>
      <c r="AM56" s="131"/>
    </row>
    <row r="57" spans="1:39" s="17" customFormat="1" ht="9.75" customHeight="1" x14ac:dyDescent="0.2">
      <c r="A57" s="21"/>
      <c r="B57" s="528"/>
      <c r="C57" s="529"/>
      <c r="D57" s="529"/>
      <c r="E57" s="529"/>
      <c r="F57" s="529"/>
      <c r="G57" s="529"/>
      <c r="H57" s="529"/>
      <c r="I57" s="529"/>
      <c r="J57" s="529"/>
      <c r="K57" s="529"/>
      <c r="L57" s="529"/>
      <c r="M57" s="529"/>
      <c r="N57" s="529"/>
      <c r="O57" s="529"/>
      <c r="P57" s="529"/>
      <c r="Q57" s="529"/>
      <c r="R57" s="529"/>
      <c r="S57" s="529"/>
      <c r="T57" s="529"/>
      <c r="U57" s="529"/>
      <c r="V57" s="529"/>
      <c r="W57" s="529"/>
      <c r="X57" s="529"/>
      <c r="Y57" s="529"/>
      <c r="Z57" s="529"/>
      <c r="AA57" s="529"/>
      <c r="AB57" s="530"/>
      <c r="AI57" s="131"/>
      <c r="AJ57" s="131"/>
      <c r="AK57" s="131"/>
      <c r="AL57" s="131"/>
      <c r="AM57" s="131"/>
    </row>
    <row r="58" spans="1:39" s="17" customFormat="1" ht="12.75" customHeight="1" x14ac:dyDescent="0.2">
      <c r="A58" s="21"/>
      <c r="B58" s="192"/>
      <c r="C58" s="523" t="s">
        <v>1387</v>
      </c>
      <c r="D58" s="220"/>
      <c r="E58" s="220"/>
      <c r="F58" s="220"/>
      <c r="G58" s="220"/>
      <c r="H58" s="220"/>
      <c r="I58" s="220"/>
      <c r="J58" s="220"/>
      <c r="K58" s="220"/>
      <c r="L58" s="220"/>
      <c r="M58" s="220"/>
      <c r="N58" s="220"/>
      <c r="O58" s="102"/>
      <c r="P58" s="520"/>
      <c r="Q58" s="520"/>
      <c r="R58" s="520"/>
      <c r="S58" s="520"/>
      <c r="T58" s="520"/>
      <c r="U58" s="520"/>
      <c r="V58" s="520"/>
      <c r="W58" s="520"/>
      <c r="X58" s="520"/>
      <c r="Y58" s="520"/>
      <c r="Z58" s="520"/>
      <c r="AA58" s="520"/>
      <c r="AB58" s="194"/>
      <c r="AI58" s="131"/>
      <c r="AJ58" s="131"/>
      <c r="AK58" s="131"/>
      <c r="AL58" s="131"/>
      <c r="AM58" s="131"/>
    </row>
    <row r="59" spans="1:39" s="17" customFormat="1" ht="5.25" customHeight="1" x14ac:dyDescent="0.2">
      <c r="A59" s="21"/>
      <c r="B59" s="192"/>
      <c r="C59" s="104"/>
      <c r="D59" s="220"/>
      <c r="E59" s="220"/>
      <c r="F59" s="220"/>
      <c r="G59" s="220"/>
      <c r="H59" s="220"/>
      <c r="I59" s="220"/>
      <c r="J59" s="220"/>
      <c r="K59" s="220"/>
      <c r="L59" s="220"/>
      <c r="M59" s="220"/>
      <c r="N59" s="220"/>
      <c r="O59" s="102"/>
      <c r="P59" s="520"/>
      <c r="Q59" s="520"/>
      <c r="R59" s="520"/>
      <c r="S59" s="520"/>
      <c r="T59" s="520"/>
      <c r="U59" s="520"/>
      <c r="V59" s="520"/>
      <c r="W59" s="520"/>
      <c r="X59" s="520"/>
      <c r="Y59" s="520"/>
      <c r="Z59" s="520"/>
      <c r="AA59" s="520"/>
      <c r="AB59" s="194"/>
      <c r="AI59" s="131"/>
      <c r="AJ59" s="131"/>
      <c r="AK59" s="131"/>
      <c r="AL59" s="131"/>
      <c r="AM59" s="131"/>
    </row>
    <row r="60" spans="1:39" s="17" customFormat="1" ht="37.5" customHeight="1" x14ac:dyDescent="0.2">
      <c r="A60" s="21"/>
      <c r="B60" s="192"/>
      <c r="C60" s="615"/>
      <c r="D60" s="616"/>
      <c r="E60" s="616"/>
      <c r="F60" s="616"/>
      <c r="G60" s="616"/>
      <c r="H60" s="616"/>
      <c r="I60" s="616"/>
      <c r="J60" s="616"/>
      <c r="K60" s="616"/>
      <c r="L60" s="616"/>
      <c r="M60" s="616"/>
      <c r="N60" s="616"/>
      <c r="O60" s="616"/>
      <c r="P60" s="616"/>
      <c r="Q60" s="616"/>
      <c r="R60" s="616"/>
      <c r="S60" s="616"/>
      <c r="T60" s="616"/>
      <c r="U60" s="616"/>
      <c r="V60" s="616"/>
      <c r="W60" s="616"/>
      <c r="X60" s="616"/>
      <c r="Y60" s="616"/>
      <c r="Z60" s="616"/>
      <c r="AA60" s="617"/>
      <c r="AB60" s="194"/>
      <c r="AI60" s="131"/>
      <c r="AJ60" s="131"/>
      <c r="AK60" s="131"/>
      <c r="AL60" s="131"/>
      <c r="AM60" s="131"/>
    </row>
    <row r="61" spans="1:39" s="17" customFormat="1" ht="12.75" customHeight="1" thickBot="1" x14ac:dyDescent="0.25">
      <c r="A61" s="21"/>
      <c r="B61" s="454"/>
      <c r="C61" s="455"/>
      <c r="D61" s="456"/>
      <c r="E61" s="456"/>
      <c r="F61" s="456"/>
      <c r="G61" s="456"/>
      <c r="H61" s="456"/>
      <c r="I61" s="456"/>
      <c r="J61" s="456"/>
      <c r="K61" s="456"/>
      <c r="L61" s="456"/>
      <c r="M61" s="456"/>
      <c r="N61" s="456"/>
      <c r="O61" s="457"/>
      <c r="P61" s="520"/>
      <c r="Q61" s="520"/>
      <c r="R61" s="520"/>
      <c r="S61" s="520"/>
      <c r="T61" s="522"/>
      <c r="U61" s="522"/>
      <c r="V61" s="522"/>
      <c r="W61" s="522"/>
      <c r="X61" s="522"/>
      <c r="Y61" s="522"/>
      <c r="Z61" s="522"/>
      <c r="AA61" s="522"/>
      <c r="AB61" s="458"/>
      <c r="AI61" s="131"/>
      <c r="AJ61" s="131"/>
      <c r="AK61" s="131"/>
      <c r="AL61" s="131"/>
      <c r="AM61" s="131"/>
    </row>
    <row r="62" spans="1:39" s="17" customFormat="1" ht="15" customHeight="1" thickBot="1" x14ac:dyDescent="0.25">
      <c r="A62" s="21"/>
      <c r="B62" s="381" t="s">
        <v>268</v>
      </c>
      <c r="C62" s="382"/>
      <c r="D62" s="382"/>
      <c r="E62" s="382"/>
      <c r="F62" s="382"/>
      <c r="G62" s="382"/>
      <c r="H62" s="382"/>
      <c r="I62" s="382"/>
      <c r="J62" s="382"/>
      <c r="K62" s="382"/>
      <c r="L62" s="382"/>
      <c r="M62" s="382"/>
      <c r="N62" s="382"/>
      <c r="O62" s="382"/>
      <c r="P62" s="382"/>
      <c r="Q62" s="382"/>
      <c r="R62" s="382"/>
      <c r="S62" s="382"/>
      <c r="T62" s="382"/>
      <c r="U62" s="383"/>
      <c r="V62" s="380"/>
      <c r="W62" s="380"/>
      <c r="X62" s="380"/>
      <c r="Y62" s="380"/>
      <c r="Z62" s="380"/>
      <c r="AA62" s="380"/>
      <c r="AB62" s="417" t="s">
        <v>836</v>
      </c>
      <c r="AI62" s="131"/>
      <c r="AJ62" s="131"/>
      <c r="AK62" s="131"/>
      <c r="AL62" s="131"/>
      <c r="AM62" s="131"/>
    </row>
    <row r="63" spans="1:39" s="17" customFormat="1" ht="12.75" customHeight="1" x14ac:dyDescent="0.2">
      <c r="A63" s="21"/>
      <c r="B63" s="384"/>
      <c r="C63" s="385"/>
      <c r="D63" s="385"/>
      <c r="E63" s="385"/>
      <c r="F63" s="385"/>
      <c r="G63" s="385"/>
      <c r="H63" s="385"/>
      <c r="I63" s="385"/>
      <c r="J63" s="385"/>
      <c r="K63" s="385"/>
      <c r="L63" s="385"/>
      <c r="M63" s="385"/>
      <c r="N63" s="385"/>
      <c r="O63" s="385"/>
      <c r="P63" s="385"/>
      <c r="Q63" s="385"/>
      <c r="R63" s="385"/>
      <c r="S63" s="385"/>
      <c r="T63" s="385"/>
      <c r="U63" s="385"/>
      <c r="V63" s="216"/>
      <c r="W63" s="216"/>
      <c r="X63" s="216"/>
      <c r="Y63" s="216"/>
      <c r="Z63" s="216"/>
      <c r="AA63" s="216"/>
      <c r="AB63" s="247"/>
      <c r="AI63" s="131"/>
      <c r="AJ63" s="131"/>
      <c r="AK63" s="131"/>
      <c r="AL63" s="131"/>
      <c r="AM63" s="131"/>
    </row>
    <row r="64" spans="1:39" s="17" customFormat="1" ht="12.75" customHeight="1" x14ac:dyDescent="0.2">
      <c r="A64" s="21"/>
      <c r="B64" s="192"/>
      <c r="C64" s="193"/>
      <c r="D64" s="193"/>
      <c r="E64" s="193"/>
      <c r="F64" s="193"/>
      <c r="G64" s="193"/>
      <c r="H64" s="193"/>
      <c r="I64" s="193"/>
      <c r="J64" s="193"/>
      <c r="K64" s="193"/>
      <c r="L64" s="193"/>
      <c r="M64" s="193"/>
      <c r="N64" s="193"/>
      <c r="O64" s="193"/>
      <c r="P64" s="778" t="s">
        <v>165</v>
      </c>
      <c r="Q64" s="779"/>
      <c r="R64" s="779"/>
      <c r="S64" s="780"/>
      <c r="T64" s="773" t="s">
        <v>101</v>
      </c>
      <c r="U64" s="594"/>
      <c r="V64" s="594"/>
      <c r="W64" s="595"/>
      <c r="X64" s="594" t="s">
        <v>105</v>
      </c>
      <c r="Y64" s="594"/>
      <c r="Z64" s="594"/>
      <c r="AA64" s="594"/>
      <c r="AB64" s="194"/>
      <c r="AI64" s="131"/>
      <c r="AJ64" s="131"/>
      <c r="AK64" s="131"/>
      <c r="AL64" s="131"/>
      <c r="AM64" s="131"/>
    </row>
    <row r="65" spans="1:47" s="17" customFormat="1" ht="12.75" customHeight="1" x14ac:dyDescent="0.2">
      <c r="A65" s="21"/>
      <c r="B65" s="116"/>
      <c r="C65" s="106"/>
      <c r="D65" s="106"/>
      <c r="E65" s="106"/>
      <c r="F65" s="106"/>
      <c r="G65" s="106"/>
      <c r="H65" s="106"/>
      <c r="I65" s="106"/>
      <c r="J65" s="106"/>
      <c r="K65" s="106"/>
      <c r="L65" s="106"/>
      <c r="M65" s="106"/>
      <c r="N65" s="106"/>
      <c r="O65" s="106"/>
      <c r="P65" s="593" t="s">
        <v>164</v>
      </c>
      <c r="Q65" s="594"/>
      <c r="R65" s="594"/>
      <c r="S65" s="595"/>
      <c r="T65" s="773"/>
      <c r="U65" s="594"/>
      <c r="V65" s="594"/>
      <c r="W65" s="595"/>
      <c r="X65" s="594"/>
      <c r="Y65" s="594"/>
      <c r="Z65" s="594"/>
      <c r="AA65" s="594"/>
      <c r="AB65" s="195"/>
    </row>
    <row r="66" spans="1:47" s="17" customFormat="1" ht="12.75" customHeight="1" x14ac:dyDescent="0.2">
      <c r="A66" s="21"/>
      <c r="B66" s="116"/>
      <c r="C66" s="193"/>
      <c r="D66" s="193"/>
      <c r="E66" s="193"/>
      <c r="F66" s="193"/>
      <c r="G66" s="193"/>
      <c r="H66" s="193"/>
      <c r="I66" s="193"/>
      <c r="J66" s="193"/>
      <c r="K66" s="193"/>
      <c r="L66" s="193"/>
      <c r="M66" s="193"/>
      <c r="N66" s="193"/>
      <c r="O66" s="193"/>
      <c r="P66" s="593" t="s">
        <v>163</v>
      </c>
      <c r="Q66" s="594"/>
      <c r="R66" s="594"/>
      <c r="S66" s="595"/>
      <c r="T66" s="773"/>
      <c r="U66" s="594"/>
      <c r="V66" s="594"/>
      <c r="W66" s="595"/>
      <c r="X66" s="594"/>
      <c r="Y66" s="594"/>
      <c r="Z66" s="594"/>
      <c r="AA66" s="594"/>
      <c r="AB66" s="195"/>
    </row>
    <row r="67" spans="1:47" s="17" customFormat="1" ht="12.75" customHeight="1" x14ac:dyDescent="0.2">
      <c r="A67" s="21"/>
      <c r="B67" s="116"/>
      <c r="C67" s="22"/>
      <c r="D67" s="22"/>
      <c r="E67" s="22"/>
      <c r="F67" s="22"/>
      <c r="G67" s="22"/>
      <c r="H67" s="22"/>
      <c r="I67" s="22"/>
      <c r="J67" s="22"/>
      <c r="K67" s="22"/>
      <c r="L67" s="22"/>
      <c r="M67" s="22"/>
      <c r="N67" s="22"/>
      <c r="O67" s="22"/>
      <c r="P67" s="792" t="s">
        <v>162</v>
      </c>
      <c r="Q67" s="775"/>
      <c r="R67" s="775"/>
      <c r="S67" s="776"/>
      <c r="T67" s="774"/>
      <c r="U67" s="775"/>
      <c r="V67" s="775"/>
      <c r="W67" s="776"/>
      <c r="X67" s="775"/>
      <c r="Y67" s="775"/>
      <c r="Z67" s="775"/>
      <c r="AA67" s="775"/>
      <c r="AB67" s="195"/>
    </row>
    <row r="68" spans="1:47" s="17" customFormat="1" ht="12.75" customHeight="1" x14ac:dyDescent="0.2">
      <c r="A68" s="21"/>
      <c r="B68" s="116"/>
      <c r="C68" s="22"/>
      <c r="D68" s="22"/>
      <c r="E68" s="22"/>
      <c r="F68" s="22"/>
      <c r="G68" s="22"/>
      <c r="H68" s="22"/>
      <c r="I68" s="22"/>
      <c r="J68" s="22"/>
      <c r="K68" s="22"/>
      <c r="L68" s="22"/>
      <c r="M68" s="22"/>
      <c r="N68" s="22"/>
      <c r="O68" s="22"/>
      <c r="P68" s="613" t="str">
        <f>IF(P69="..","",IF(OR(P72&gt;P69,P73&gt;P70),"! Review Totals",""))</f>
        <v/>
      </c>
      <c r="Q68" s="613"/>
      <c r="R68" s="613"/>
      <c r="S68" s="613"/>
      <c r="T68" s="613" t="str">
        <f>IF(T69="..","",IF(OR(T72&gt;T69,T73&gt;T70),"! Review Totals",""))</f>
        <v/>
      </c>
      <c r="U68" s="613"/>
      <c r="V68" s="613"/>
      <c r="W68" s="613"/>
      <c r="X68" s="613" t="str">
        <f>IF(X69="..","",IF(OR(X72&gt;X69,X73&gt;X70),"! Review Totals",""))</f>
        <v/>
      </c>
      <c r="Y68" s="613"/>
      <c r="Z68" s="613"/>
      <c r="AA68" s="613"/>
      <c r="AB68" s="195"/>
    </row>
    <row r="69" spans="1:47" s="17" customFormat="1" ht="12.75" customHeight="1" x14ac:dyDescent="0.2">
      <c r="A69" s="21"/>
      <c r="B69" s="116"/>
      <c r="C69" s="104" t="s">
        <v>837</v>
      </c>
      <c r="D69" s="118"/>
      <c r="E69" s="118"/>
      <c r="F69" s="118"/>
      <c r="G69" s="118"/>
      <c r="H69" s="220"/>
      <c r="I69" s="220"/>
      <c r="J69" s="220"/>
      <c r="K69" s="220"/>
      <c r="L69" s="220"/>
      <c r="M69" s="220"/>
      <c r="N69" s="220"/>
      <c r="O69" s="220"/>
      <c r="P69" s="600" t="s">
        <v>66</v>
      </c>
      <c r="Q69" s="601"/>
      <c r="R69" s="601"/>
      <c r="S69" s="602"/>
      <c r="T69" s="600" t="s">
        <v>66</v>
      </c>
      <c r="U69" s="601"/>
      <c r="V69" s="601"/>
      <c r="W69" s="602"/>
      <c r="X69" s="600" t="s">
        <v>66</v>
      </c>
      <c r="Y69" s="601"/>
      <c r="Z69" s="601"/>
      <c r="AA69" s="602"/>
      <c r="AB69" s="195"/>
    </row>
    <row r="70" spans="1:47" s="17" customFormat="1" ht="12.75" customHeight="1" x14ac:dyDescent="0.2">
      <c r="A70" s="21"/>
      <c r="B70" s="116"/>
      <c r="C70" s="104" t="s">
        <v>152</v>
      </c>
      <c r="D70" s="104"/>
      <c r="E70" s="104"/>
      <c r="F70" s="104"/>
      <c r="G70" s="104"/>
      <c r="H70" s="102"/>
      <c r="I70" s="102"/>
      <c r="J70" s="102"/>
      <c r="K70" s="102"/>
      <c r="L70" s="102"/>
      <c r="M70" s="102"/>
      <c r="N70" s="102"/>
      <c r="O70" s="102" t="s">
        <v>58</v>
      </c>
      <c r="P70" s="606" t="str">
        <f>IF(P69=0,0,"..")</f>
        <v>..</v>
      </c>
      <c r="Q70" s="607"/>
      <c r="R70" s="607"/>
      <c r="S70" s="608"/>
      <c r="T70" s="606" t="str">
        <f>IF(T69=0,0,"..")</f>
        <v>..</v>
      </c>
      <c r="U70" s="607"/>
      <c r="V70" s="607"/>
      <c r="W70" s="608"/>
      <c r="X70" s="606" t="str">
        <f>IF(X69=0,0,"..")</f>
        <v>..</v>
      </c>
      <c r="Y70" s="607"/>
      <c r="Z70" s="607"/>
      <c r="AA70" s="608"/>
      <c r="AB70" s="195"/>
    </row>
    <row r="71" spans="1:47" s="17" customFormat="1" ht="12.75" customHeight="1" x14ac:dyDescent="0.2">
      <c r="A71" s="21"/>
      <c r="B71" s="116"/>
      <c r="C71" s="89"/>
      <c r="D71" s="89"/>
      <c r="E71" s="89"/>
      <c r="F71" s="89"/>
      <c r="G71" s="88"/>
      <c r="H71" s="88"/>
      <c r="I71" s="88"/>
      <c r="J71" s="88"/>
      <c r="K71" s="88"/>
      <c r="L71" s="88"/>
      <c r="M71" s="88"/>
      <c r="N71" s="88"/>
      <c r="O71" s="88"/>
      <c r="P71" s="599" t="str">
        <f>IF(AND(P69="..",P70="..",P72="..",P73=".."),"",IF(OR(AND(P69&gt;0,OR(P70=0,P70="..")),AND(OR(P69=0,P69=".."),P70&gt;0)),"Data Missing ↑",IF(AND(P72&gt;0,P69=0),"Data Missing ↑",IF((AND(P73&gt;0,P70=0)),"Data Missing ↑",""))))</f>
        <v/>
      </c>
      <c r="Q71" s="599"/>
      <c r="R71" s="599"/>
      <c r="S71" s="599"/>
      <c r="T71" s="599" t="str">
        <f>IF(AND(T69="..",T70="..",T72="..",T73=".."),"",IF(OR(AND(T69&gt;0,OR(T70=0,T70="..")),AND(OR(T69=0,T69=".."),T70&gt;0)),"Data Missing ↑",IF(AND(T72&gt;0,T69=0),"Data Missing ↑",IF((AND(T73&gt;0,T70=0)),"Data Missing ↑",""))))</f>
        <v/>
      </c>
      <c r="U71" s="599"/>
      <c r="V71" s="599"/>
      <c r="W71" s="599"/>
      <c r="X71" s="599" t="str">
        <f>IF(AND(X69="..",X70="..",X72="..",X73=".."),"",IF(OR(AND(X69&gt;0,OR(X70=0,X70="..")),AND(OR(X69=0,X69=".."),X70&gt;0)),"Data Missing ↑",IF(AND(X72&gt;0,X69=0),"Data Missing ↑",IF((AND(X73&gt;0,X70=0)),"Data Missing ↑",""))))</f>
        <v/>
      </c>
      <c r="Y71" s="599"/>
      <c r="Z71" s="599"/>
      <c r="AA71" s="599"/>
      <c r="AB71" s="195"/>
    </row>
    <row r="72" spans="1:47" s="17" customFormat="1" ht="12.75" customHeight="1" x14ac:dyDescent="0.2">
      <c r="A72" s="21"/>
      <c r="B72" s="116"/>
      <c r="C72" s="104" t="s">
        <v>307</v>
      </c>
      <c r="D72" s="117"/>
      <c r="E72" s="117"/>
      <c r="F72" s="117"/>
      <c r="G72" s="117"/>
      <c r="H72" s="220"/>
      <c r="I72" s="220"/>
      <c r="J72" s="220"/>
      <c r="K72" s="220"/>
      <c r="L72" s="220"/>
      <c r="M72" s="220"/>
      <c r="N72" s="220"/>
      <c r="O72" s="220"/>
      <c r="P72" s="603" t="str">
        <f>IF(P69="..","..",0)</f>
        <v>..</v>
      </c>
      <c r="Q72" s="604"/>
      <c r="R72" s="604"/>
      <c r="S72" s="605"/>
      <c r="T72" s="603" t="str">
        <f>IF(T69="..","..",0)</f>
        <v>..</v>
      </c>
      <c r="U72" s="604"/>
      <c r="V72" s="604"/>
      <c r="W72" s="605"/>
      <c r="X72" s="603" t="str">
        <f>IF(X69="..","..",0)</f>
        <v>..</v>
      </c>
      <c r="Y72" s="604"/>
      <c r="Z72" s="604"/>
      <c r="AA72" s="605"/>
      <c r="AB72" s="195"/>
    </row>
    <row r="73" spans="1:47" s="17" customFormat="1" ht="12.75" customHeight="1" x14ac:dyDescent="0.2">
      <c r="A73" s="21"/>
      <c r="B73" s="116"/>
      <c r="C73" s="104" t="s">
        <v>152</v>
      </c>
      <c r="D73" s="104"/>
      <c r="E73" s="104"/>
      <c r="F73" s="104"/>
      <c r="G73" s="104"/>
      <c r="H73" s="220"/>
      <c r="I73" s="220"/>
      <c r="J73" s="220"/>
      <c r="K73" s="220"/>
      <c r="L73" s="220"/>
      <c r="M73" s="220"/>
      <c r="N73" s="220"/>
      <c r="O73" s="102" t="s">
        <v>58</v>
      </c>
      <c r="P73" s="596" t="str">
        <f>IF(P69="..","..",0)</f>
        <v>..</v>
      </c>
      <c r="Q73" s="597"/>
      <c r="R73" s="597"/>
      <c r="S73" s="598"/>
      <c r="T73" s="596" t="str">
        <f>IF(T69="..","..",0)</f>
        <v>..</v>
      </c>
      <c r="U73" s="597"/>
      <c r="V73" s="597"/>
      <c r="W73" s="598"/>
      <c r="X73" s="596" t="str">
        <f>IF(X69="..","..",0)</f>
        <v>..</v>
      </c>
      <c r="Y73" s="597"/>
      <c r="Z73" s="597"/>
      <c r="AA73" s="598"/>
      <c r="AB73" s="195"/>
      <c r="AU73" s="102"/>
    </row>
    <row r="74" spans="1:47" s="17" customFormat="1" ht="12.75" customHeight="1" x14ac:dyDescent="0.2">
      <c r="A74" s="21"/>
      <c r="B74" s="116"/>
      <c r="C74" s="89"/>
      <c r="D74" s="89"/>
      <c r="E74" s="89"/>
      <c r="F74" s="89"/>
      <c r="G74" s="483"/>
      <c r="H74" s="483"/>
      <c r="I74" s="483"/>
      <c r="J74" s="483"/>
      <c r="K74" s="483"/>
      <c r="L74" s="483"/>
      <c r="M74" s="483"/>
      <c r="N74" s="483"/>
      <c r="O74" s="88"/>
      <c r="P74" s="626" t="str">
        <f>IF(OR(AND(P72="..",P73=".."),AND(P72=0,P73=0)),"",IF(AND(ISNUMBER(P72),ISNUMBER(P73),P72&gt;0,P73&gt;0),"","Data Missing ↑"))</f>
        <v/>
      </c>
      <c r="Q74" s="626"/>
      <c r="R74" s="626"/>
      <c r="S74" s="626"/>
      <c r="T74" s="626" t="str">
        <f>IF(OR(AND(T72="..",T73=".."),AND(T72=0,T73=0)),"",IF(AND(ISNUMBER(T72),ISNUMBER(T73),T72&gt;0,T73&gt;0),"","Data Missing ↑"))</f>
        <v/>
      </c>
      <c r="U74" s="626"/>
      <c r="V74" s="626"/>
      <c r="W74" s="626"/>
      <c r="X74" s="626" t="str">
        <f>IF(OR(AND(X72="..",X73=".."),AND(X72=0,X73=0)),"",IF(AND(ISNUMBER(X72),ISNUMBER(X73),X72&gt;0,X73&gt;0),"","Data Missing ↑"))</f>
        <v/>
      </c>
      <c r="Y74" s="626"/>
      <c r="Z74" s="626"/>
      <c r="AA74" s="626"/>
      <c r="AB74" s="195"/>
      <c r="AU74" s="102"/>
    </row>
    <row r="75" spans="1:47" s="17" customFormat="1" ht="12.75" customHeight="1" x14ac:dyDescent="0.2">
      <c r="A75" s="21"/>
      <c r="B75" s="192"/>
      <c r="C75" s="523" t="s">
        <v>1387</v>
      </c>
      <c r="D75" s="220"/>
      <c r="E75" s="220"/>
      <c r="F75" s="220"/>
      <c r="G75" s="220"/>
      <c r="H75" s="220"/>
      <c r="I75" s="220"/>
      <c r="J75" s="220"/>
      <c r="K75" s="220"/>
      <c r="L75" s="220"/>
      <c r="M75" s="220"/>
      <c r="N75" s="220"/>
      <c r="O75" s="102"/>
      <c r="P75" s="520"/>
      <c r="Q75" s="520"/>
      <c r="R75" s="520"/>
      <c r="S75" s="520"/>
      <c r="T75" s="520"/>
      <c r="U75" s="520"/>
      <c r="V75" s="520"/>
      <c r="W75" s="520"/>
      <c r="X75" s="520"/>
      <c r="Y75" s="520"/>
      <c r="Z75" s="520"/>
      <c r="AA75" s="520"/>
      <c r="AB75" s="194"/>
      <c r="AI75" s="131"/>
      <c r="AJ75" s="131"/>
      <c r="AK75" s="131"/>
      <c r="AL75" s="131"/>
      <c r="AM75" s="131"/>
    </row>
    <row r="76" spans="1:47" s="17" customFormat="1" ht="5.25" customHeight="1" x14ac:dyDescent="0.2">
      <c r="A76" s="21"/>
      <c r="B76" s="192"/>
      <c r="C76" s="104"/>
      <c r="D76" s="220"/>
      <c r="E76" s="220"/>
      <c r="F76" s="220"/>
      <c r="G76" s="220"/>
      <c r="H76" s="220"/>
      <c r="I76" s="220"/>
      <c r="J76" s="220"/>
      <c r="K76" s="220"/>
      <c r="L76" s="220"/>
      <c r="M76" s="220"/>
      <c r="N76" s="220"/>
      <c r="O76" s="102"/>
      <c r="P76" s="520"/>
      <c r="Q76" s="520"/>
      <c r="R76" s="520"/>
      <c r="S76" s="520"/>
      <c r="T76" s="520"/>
      <c r="U76" s="520"/>
      <c r="V76" s="520"/>
      <c r="W76" s="520"/>
      <c r="X76" s="520"/>
      <c r="Y76" s="520"/>
      <c r="Z76" s="520"/>
      <c r="AA76" s="520"/>
      <c r="AB76" s="194"/>
      <c r="AI76" s="131"/>
      <c r="AJ76" s="131"/>
      <c r="AK76" s="131"/>
      <c r="AL76" s="131"/>
      <c r="AM76" s="131"/>
    </row>
    <row r="77" spans="1:47" s="17" customFormat="1" ht="37.5" customHeight="1" x14ac:dyDescent="0.2">
      <c r="A77" s="21"/>
      <c r="B77" s="192"/>
      <c r="C77" s="615"/>
      <c r="D77" s="616"/>
      <c r="E77" s="616"/>
      <c r="F77" s="616"/>
      <c r="G77" s="616"/>
      <c r="H77" s="616"/>
      <c r="I77" s="616"/>
      <c r="J77" s="616"/>
      <c r="K77" s="616"/>
      <c r="L77" s="616"/>
      <c r="M77" s="616"/>
      <c r="N77" s="616"/>
      <c r="O77" s="616"/>
      <c r="P77" s="616"/>
      <c r="Q77" s="616"/>
      <c r="R77" s="616"/>
      <c r="S77" s="616"/>
      <c r="T77" s="616"/>
      <c r="U77" s="616"/>
      <c r="V77" s="616"/>
      <c r="W77" s="616"/>
      <c r="X77" s="616"/>
      <c r="Y77" s="616"/>
      <c r="Z77" s="616"/>
      <c r="AA77" s="617"/>
      <c r="AB77" s="194"/>
      <c r="AI77" s="131"/>
      <c r="AJ77" s="131"/>
      <c r="AK77" s="131"/>
      <c r="AL77" s="131"/>
      <c r="AM77" s="131"/>
    </row>
    <row r="78" spans="1:47" s="17" customFormat="1" ht="12.75" customHeight="1" thickBot="1" x14ac:dyDescent="0.25">
      <c r="A78" s="21"/>
      <c r="B78" s="454"/>
      <c r="C78" s="455"/>
      <c r="D78" s="456"/>
      <c r="E78" s="456"/>
      <c r="F78" s="456"/>
      <c r="G78" s="456"/>
      <c r="H78" s="456"/>
      <c r="I78" s="456"/>
      <c r="J78" s="456"/>
      <c r="K78" s="456"/>
      <c r="L78" s="456"/>
      <c r="M78" s="456"/>
      <c r="N78" s="456"/>
      <c r="O78" s="457"/>
      <c r="P78" s="520"/>
      <c r="Q78" s="520"/>
      <c r="R78" s="520"/>
      <c r="S78" s="520"/>
      <c r="T78" s="522"/>
      <c r="U78" s="522"/>
      <c r="V78" s="522"/>
      <c r="W78" s="522"/>
      <c r="X78" s="522"/>
      <c r="Y78" s="522"/>
      <c r="Z78" s="522"/>
      <c r="AA78" s="522"/>
      <c r="AB78" s="458"/>
      <c r="AI78" s="131"/>
      <c r="AJ78" s="131"/>
      <c r="AK78" s="131"/>
      <c r="AL78" s="131"/>
      <c r="AM78" s="131"/>
    </row>
    <row r="79" spans="1:47" s="17" customFormat="1" ht="15" customHeight="1" thickBot="1" x14ac:dyDescent="0.25">
      <c r="A79" s="21"/>
      <c r="B79" s="381" t="s">
        <v>267</v>
      </c>
      <c r="C79" s="382"/>
      <c r="D79" s="382"/>
      <c r="E79" s="382"/>
      <c r="F79" s="382"/>
      <c r="G79" s="382"/>
      <c r="H79" s="382"/>
      <c r="I79" s="382"/>
      <c r="J79" s="382"/>
      <c r="K79" s="382"/>
      <c r="L79" s="382"/>
      <c r="M79" s="382"/>
      <c r="N79" s="382"/>
      <c r="O79" s="382"/>
      <c r="P79" s="382"/>
      <c r="Q79" s="382"/>
      <c r="R79" s="382"/>
      <c r="S79" s="382"/>
      <c r="T79" s="382"/>
      <c r="U79" s="383"/>
      <c r="V79" s="380"/>
      <c r="W79" s="380"/>
      <c r="X79" s="380"/>
      <c r="Y79" s="380"/>
      <c r="Z79" s="380"/>
      <c r="AA79" s="380"/>
      <c r="AB79" s="417" t="s">
        <v>836</v>
      </c>
      <c r="AI79" s="131"/>
      <c r="AJ79" s="131"/>
      <c r="AK79" s="131"/>
      <c r="AL79" s="131"/>
      <c r="AM79" s="131"/>
    </row>
    <row r="80" spans="1:47" s="17" customFormat="1" ht="12.75" customHeight="1" x14ac:dyDescent="0.2">
      <c r="A80" s="21"/>
      <c r="B80" s="116"/>
      <c r="C80" s="104"/>
      <c r="D80" s="220"/>
      <c r="E80" s="220"/>
      <c r="F80" s="220"/>
      <c r="G80" s="220"/>
      <c r="H80" s="220"/>
      <c r="I80" s="220"/>
      <c r="J80" s="220"/>
      <c r="K80" s="220"/>
      <c r="L80" s="220"/>
      <c r="M80" s="220"/>
      <c r="N80" s="220"/>
      <c r="O80" s="102"/>
      <c r="P80" s="107"/>
      <c r="Q80" s="107"/>
      <c r="R80" s="107"/>
      <c r="S80" s="107"/>
      <c r="T80" s="107"/>
      <c r="U80" s="107"/>
      <c r="V80" s="248"/>
      <c r="W80" s="248"/>
      <c r="X80" s="248"/>
      <c r="Y80" s="248"/>
      <c r="Z80" s="248"/>
      <c r="AA80" s="248"/>
      <c r="AB80" s="249"/>
      <c r="AI80" s="131"/>
      <c r="AJ80" s="131"/>
      <c r="AK80" s="131"/>
      <c r="AL80" s="131"/>
      <c r="AM80" s="131"/>
    </row>
    <row r="81" spans="1:39" s="17" customFormat="1" ht="12.75" customHeight="1" x14ac:dyDescent="0.2">
      <c r="A81" s="21"/>
      <c r="B81" s="116"/>
      <c r="C81" s="106"/>
      <c r="D81" s="106"/>
      <c r="E81" s="106"/>
      <c r="F81" s="106"/>
      <c r="G81" s="106"/>
      <c r="H81" s="106"/>
      <c r="I81" s="106"/>
      <c r="J81" s="106"/>
      <c r="K81" s="106"/>
      <c r="L81" s="106"/>
      <c r="M81" s="106"/>
      <c r="N81" s="106"/>
      <c r="O81" s="106"/>
      <c r="P81" s="611" t="s">
        <v>104</v>
      </c>
      <c r="Q81" s="612"/>
      <c r="R81" s="612"/>
      <c r="S81" s="612"/>
      <c r="T81" s="612" t="s">
        <v>106</v>
      </c>
      <c r="U81" s="612"/>
      <c r="V81" s="612"/>
      <c r="W81" s="612"/>
      <c r="X81" s="612" t="s">
        <v>102</v>
      </c>
      <c r="Y81" s="612"/>
      <c r="Z81" s="612"/>
      <c r="AA81" s="754"/>
      <c r="AB81" s="115"/>
      <c r="AI81" s="131"/>
      <c r="AJ81" s="131"/>
      <c r="AK81" s="131"/>
      <c r="AL81" s="131"/>
      <c r="AM81" s="131"/>
    </row>
    <row r="82" spans="1:39" s="17" customFormat="1" ht="12.75" customHeight="1" x14ac:dyDescent="0.2">
      <c r="A82" s="21"/>
      <c r="B82" s="116"/>
      <c r="C82" s="106"/>
      <c r="D82" s="106"/>
      <c r="E82" s="106"/>
      <c r="F82" s="106"/>
      <c r="G82" s="106"/>
      <c r="H82" s="106"/>
      <c r="I82" s="106"/>
      <c r="J82" s="106"/>
      <c r="K82" s="106"/>
      <c r="L82" s="106"/>
      <c r="M82" s="106"/>
      <c r="N82" s="106"/>
      <c r="O82" s="106"/>
      <c r="P82" s="609"/>
      <c r="Q82" s="610"/>
      <c r="R82" s="610"/>
      <c r="S82" s="610"/>
      <c r="T82" s="610"/>
      <c r="U82" s="610"/>
      <c r="V82" s="610"/>
      <c r="W82" s="610"/>
      <c r="X82" s="610"/>
      <c r="Y82" s="610"/>
      <c r="Z82" s="610"/>
      <c r="AA82" s="758"/>
      <c r="AB82" s="115"/>
      <c r="AI82" s="131"/>
      <c r="AJ82" s="131"/>
      <c r="AK82" s="131"/>
      <c r="AL82" s="131"/>
      <c r="AM82" s="131"/>
    </row>
    <row r="83" spans="1:39" s="17" customFormat="1" ht="12.75" customHeight="1" x14ac:dyDescent="0.2">
      <c r="A83" s="21"/>
      <c r="B83" s="116"/>
      <c r="C83" s="106"/>
      <c r="D83" s="106"/>
      <c r="E83" s="106"/>
      <c r="F83" s="106"/>
      <c r="G83" s="106"/>
      <c r="H83" s="106"/>
      <c r="I83" s="106"/>
      <c r="J83" s="106"/>
      <c r="K83" s="106"/>
      <c r="L83" s="106"/>
      <c r="M83" s="106"/>
      <c r="N83" s="106"/>
      <c r="O83" s="106"/>
      <c r="P83" s="765"/>
      <c r="Q83" s="614"/>
      <c r="R83" s="614"/>
      <c r="S83" s="614"/>
      <c r="T83" s="614"/>
      <c r="U83" s="614"/>
      <c r="V83" s="614"/>
      <c r="W83" s="614"/>
      <c r="X83" s="614"/>
      <c r="Y83" s="614"/>
      <c r="Z83" s="614"/>
      <c r="AA83" s="759"/>
      <c r="AB83" s="115"/>
      <c r="AI83" s="131"/>
      <c r="AJ83" s="131"/>
      <c r="AK83" s="131"/>
      <c r="AL83" s="131"/>
      <c r="AM83" s="131"/>
    </row>
    <row r="84" spans="1:39" s="17" customFormat="1" ht="12.75" customHeight="1" x14ac:dyDescent="0.2">
      <c r="A84" s="21"/>
      <c r="B84" s="116"/>
      <c r="C84" s="119"/>
      <c r="D84" s="94"/>
      <c r="E84" s="94"/>
      <c r="F84" s="94"/>
      <c r="G84" s="94"/>
      <c r="H84" s="94"/>
      <c r="I84" s="94"/>
      <c r="J84" s="94"/>
      <c r="K84" s="94"/>
      <c r="L84" s="94"/>
      <c r="M84" s="94"/>
      <c r="N84" s="94"/>
      <c r="O84" s="94"/>
      <c r="P84" s="613" t="str">
        <f>IF(P86="..","",IF(OR(P89&gt;P86,P90&gt;P87),"! Review Totals",""))</f>
        <v/>
      </c>
      <c r="Q84" s="613"/>
      <c r="R84" s="613"/>
      <c r="S84" s="613"/>
      <c r="T84" s="613" t="str">
        <f>IF(T86="..","",IF(OR(T89&gt;SUM(T85:W86),T90&gt;T87),"! Review Totals",""))</f>
        <v/>
      </c>
      <c r="U84" s="613"/>
      <c r="V84" s="613"/>
      <c r="W84" s="613"/>
      <c r="X84" s="613" t="str">
        <f>IF(X86="..","",IF(OR(X89&gt;X86,X90&gt;X87),"! Review Totals",""))</f>
        <v/>
      </c>
      <c r="Y84" s="613"/>
      <c r="Z84" s="613"/>
      <c r="AA84" s="613"/>
      <c r="AB84" s="115"/>
      <c r="AI84" s="131"/>
      <c r="AJ84" s="131"/>
      <c r="AK84" s="131"/>
      <c r="AL84" s="131"/>
      <c r="AM84" s="131"/>
    </row>
    <row r="85" spans="1:39" s="17" customFormat="1" ht="12.75" customHeight="1" x14ac:dyDescent="0.2">
      <c r="A85" s="21"/>
      <c r="B85" s="116"/>
      <c r="C85" s="104" t="s">
        <v>837</v>
      </c>
      <c r="D85" s="22"/>
      <c r="E85" s="22"/>
      <c r="F85" s="22"/>
      <c r="G85" s="22"/>
      <c r="H85" s="22"/>
      <c r="J85" s="22"/>
      <c r="K85" s="254" t="s">
        <v>304</v>
      </c>
      <c r="M85" s="22"/>
      <c r="N85" s="22"/>
      <c r="O85" s="22"/>
      <c r="T85" s="600" t="s">
        <v>66</v>
      </c>
      <c r="U85" s="601"/>
      <c r="V85" s="601"/>
      <c r="W85" s="602"/>
      <c r="X85" s="93"/>
      <c r="Y85" s="92"/>
      <c r="Z85" s="92"/>
      <c r="AA85" s="92"/>
      <c r="AB85" s="115"/>
      <c r="AI85" s="131"/>
      <c r="AJ85" s="131"/>
      <c r="AK85" s="131"/>
      <c r="AL85" s="131"/>
      <c r="AM85" s="131"/>
    </row>
    <row r="86" spans="1:39" s="17" customFormat="1" ht="12.75" customHeight="1" x14ac:dyDescent="0.2">
      <c r="A86" s="21"/>
      <c r="B86" s="116"/>
      <c r="C86" s="104"/>
      <c r="D86" s="118"/>
      <c r="E86" s="118"/>
      <c r="F86" s="118"/>
      <c r="G86" s="118"/>
      <c r="H86" s="220"/>
      <c r="J86" s="220"/>
      <c r="K86" s="102" t="s">
        <v>303</v>
      </c>
      <c r="M86" s="220"/>
      <c r="N86" s="220"/>
      <c r="O86" s="220"/>
      <c r="P86" s="600" t="s">
        <v>66</v>
      </c>
      <c r="Q86" s="601"/>
      <c r="R86" s="601"/>
      <c r="S86" s="602"/>
      <c r="T86" s="600" t="s">
        <v>66</v>
      </c>
      <c r="U86" s="601"/>
      <c r="V86" s="601"/>
      <c r="W86" s="602"/>
      <c r="X86" s="600" t="s">
        <v>66</v>
      </c>
      <c r="Y86" s="601"/>
      <c r="Z86" s="601"/>
      <c r="AA86" s="602"/>
      <c r="AB86" s="115"/>
      <c r="AI86" s="131"/>
      <c r="AJ86" s="131"/>
      <c r="AK86" s="131"/>
      <c r="AL86" s="131"/>
      <c r="AM86" s="131"/>
    </row>
    <row r="87" spans="1:39" s="17" customFormat="1" ht="12.75" customHeight="1" x14ac:dyDescent="0.2">
      <c r="A87" s="21"/>
      <c r="B87" s="116"/>
      <c r="C87" s="104" t="s">
        <v>152</v>
      </c>
      <c r="D87" s="104"/>
      <c r="E87" s="104"/>
      <c r="F87" s="104"/>
      <c r="G87" s="104"/>
      <c r="H87" s="102"/>
      <c r="I87" s="102"/>
      <c r="J87" s="102"/>
      <c r="K87" s="102"/>
      <c r="L87" s="102"/>
      <c r="M87" s="102"/>
      <c r="N87" s="102"/>
      <c r="O87" s="102" t="s">
        <v>58</v>
      </c>
      <c r="P87" s="606" t="str">
        <f>IF(P86=0,0,"..")</f>
        <v>..</v>
      </c>
      <c r="Q87" s="607"/>
      <c r="R87" s="607"/>
      <c r="S87" s="608"/>
      <c r="T87" s="606" t="str">
        <f>IF(T86=0,0,"..")</f>
        <v>..</v>
      </c>
      <c r="U87" s="607"/>
      <c r="V87" s="607"/>
      <c r="W87" s="608"/>
      <c r="X87" s="606" t="str">
        <f>IF(X86=0,0,"..")</f>
        <v>..</v>
      </c>
      <c r="Y87" s="607"/>
      <c r="Z87" s="607"/>
      <c r="AA87" s="608"/>
      <c r="AB87" s="115"/>
      <c r="AI87" s="131"/>
      <c r="AJ87" s="131"/>
      <c r="AK87" s="131"/>
      <c r="AL87" s="131"/>
      <c r="AM87" s="131"/>
    </row>
    <row r="88" spans="1:39" s="17" customFormat="1" ht="12.75" customHeight="1" x14ac:dyDescent="0.2">
      <c r="A88" s="21"/>
      <c r="B88" s="116"/>
      <c r="C88" s="89"/>
      <c r="D88" s="89"/>
      <c r="E88" s="89"/>
      <c r="F88" s="89"/>
      <c r="G88" s="88"/>
      <c r="H88" s="88"/>
      <c r="I88" s="88"/>
      <c r="J88" s="88"/>
      <c r="K88" s="88"/>
      <c r="L88" s="88"/>
      <c r="M88" s="88"/>
      <c r="N88" s="88"/>
      <c r="O88" s="88"/>
      <c r="P88" s="599" t="str">
        <f>IF(AND(P86="..",P87="..",P89="..",P90=".."),"",IF(OR(AND(P86&gt;0,OR(P87=0,P87="..")),AND(OR(P86=0,P86=".."),P87&gt;0)),"Data Missing ↑",IF(AND(P89&gt;0,P86=0),"Data Missing ↑",IF((AND(P90&gt;0,P87=0)),"Data Missing ↑",""))))</f>
        <v/>
      </c>
      <c r="Q88" s="599"/>
      <c r="R88" s="599"/>
      <c r="S88" s="599"/>
      <c r="T88" s="599" t="str">
        <f>IF(AND(T86="..",T87="..",T89="..",T90=".."),"",IF(OR(AND(T86&gt;0,OR(T87=0,T87="..")),AND(OR(T86=0,T86=".."),T87&gt;0)),"Data Missing ↑",IF(AND(T89&gt;0,SUM(T85,T86)=0),"Data Missing ↑",IF(AND(T87=0,T90&gt;0),"Data Missing ↑",""))))</f>
        <v/>
      </c>
      <c r="U88" s="599"/>
      <c r="V88" s="599"/>
      <c r="W88" s="599"/>
      <c r="X88" s="599" t="str">
        <f>IF(AND(X86="..",X87="..",X89="..",X90=".."),"",IF(OR(AND(X86&gt;0,OR(X87=0,X87="..")),AND(OR(X86=0,X86=".."),X87&gt;0)),"Data Missing ↑",IF(AND(X89&gt;0,X86=0),"Data Missing ↑",IF((AND(X90&gt;0,X87=0)),"Data Missing ↑",""))))</f>
        <v/>
      </c>
      <c r="Y88" s="599"/>
      <c r="Z88" s="599"/>
      <c r="AA88" s="599"/>
      <c r="AB88" s="115"/>
      <c r="AI88" s="131"/>
      <c r="AJ88" s="131"/>
      <c r="AK88" s="131"/>
      <c r="AL88" s="131"/>
      <c r="AM88" s="131"/>
    </row>
    <row r="89" spans="1:39" s="17" customFormat="1" ht="12.75" customHeight="1" x14ac:dyDescent="0.2">
      <c r="A89" s="21"/>
      <c r="B89" s="116"/>
      <c r="C89" s="104" t="s">
        <v>307</v>
      </c>
      <c r="D89" s="117"/>
      <c r="E89" s="117"/>
      <c r="F89" s="117"/>
      <c r="G89" s="117"/>
      <c r="H89" s="220"/>
      <c r="I89" s="220"/>
      <c r="J89" s="220"/>
      <c r="K89" s="220"/>
      <c r="L89" s="220"/>
      <c r="M89" s="220"/>
      <c r="N89" s="220"/>
      <c r="O89" s="220"/>
      <c r="P89" s="603" t="str">
        <f>IF(P86="..","..",0)</f>
        <v>..</v>
      </c>
      <c r="Q89" s="604"/>
      <c r="R89" s="604"/>
      <c r="S89" s="605"/>
      <c r="T89" s="603" t="str">
        <f>IF(T86="..","..",0)</f>
        <v>..</v>
      </c>
      <c r="U89" s="604"/>
      <c r="V89" s="604"/>
      <c r="W89" s="605"/>
      <c r="X89" s="603" t="str">
        <f>IF(X86="..","..",0)</f>
        <v>..</v>
      </c>
      <c r="Y89" s="604"/>
      <c r="Z89" s="604"/>
      <c r="AA89" s="605"/>
      <c r="AB89" s="115"/>
      <c r="AI89" s="131"/>
      <c r="AJ89" s="131"/>
      <c r="AK89" s="131"/>
      <c r="AL89" s="131"/>
      <c r="AM89" s="131"/>
    </row>
    <row r="90" spans="1:39" s="17" customFormat="1" ht="12.75" customHeight="1" x14ac:dyDescent="0.2">
      <c r="A90" s="21"/>
      <c r="B90" s="116"/>
      <c r="C90" s="104" t="s">
        <v>152</v>
      </c>
      <c r="D90" s="104"/>
      <c r="E90" s="104"/>
      <c r="F90" s="104"/>
      <c r="G90" s="104"/>
      <c r="H90" s="220"/>
      <c r="I90" s="220"/>
      <c r="J90" s="220"/>
      <c r="K90" s="220"/>
      <c r="L90" s="220"/>
      <c r="M90" s="220"/>
      <c r="N90" s="220"/>
      <c r="O90" s="102" t="s">
        <v>58</v>
      </c>
      <c r="P90" s="596" t="str">
        <f>IF(P86="..","..",0)</f>
        <v>..</v>
      </c>
      <c r="Q90" s="597"/>
      <c r="R90" s="597"/>
      <c r="S90" s="598"/>
      <c r="T90" s="596" t="str">
        <f>IF(T86="..","..",0)</f>
        <v>..</v>
      </c>
      <c r="U90" s="597"/>
      <c r="V90" s="597"/>
      <c r="W90" s="598"/>
      <c r="X90" s="596" t="str">
        <f>IF(X86="..","..",0)</f>
        <v>..</v>
      </c>
      <c r="Y90" s="597"/>
      <c r="Z90" s="597"/>
      <c r="AA90" s="598"/>
      <c r="AB90" s="115"/>
      <c r="AI90" s="131"/>
      <c r="AJ90" s="131"/>
      <c r="AK90" s="131"/>
      <c r="AL90" s="131"/>
      <c r="AM90" s="131"/>
    </row>
    <row r="91" spans="1:39" s="17" customFormat="1" ht="12.75" customHeight="1" x14ac:dyDescent="0.2">
      <c r="A91" s="21"/>
      <c r="B91" s="116"/>
      <c r="C91" s="89"/>
      <c r="D91" s="89"/>
      <c r="E91" s="89"/>
      <c r="F91" s="89"/>
      <c r="G91" s="88"/>
      <c r="H91" s="88"/>
      <c r="I91" s="88"/>
      <c r="J91" s="88"/>
      <c r="K91" s="88"/>
      <c r="L91" s="88"/>
      <c r="M91" s="88"/>
      <c r="N91" s="88"/>
      <c r="O91" s="88"/>
      <c r="P91" s="626" t="str">
        <f>IF(OR(AND(P89="..",P90=".."),AND(P89=0,P90=0)),"",IF(AND(ISNUMBER(P89),ISNUMBER(P90),P89&gt;0,P90&gt;0),"","Data Missing ↑"))</f>
        <v/>
      </c>
      <c r="Q91" s="626"/>
      <c r="R91" s="626"/>
      <c r="S91" s="626"/>
      <c r="T91" s="626" t="str">
        <f>IF(OR(AND(T89="..",T90=".."),AND(T89=0,T90=0)),"",IF(AND(ISNUMBER(T89),ISNUMBER(T90),T89&gt;0,T90&gt;0),"",IF(AND(ISNUMBER(T89),T89&gt;0,$T$88=""),"","Data Missing ↑")))</f>
        <v/>
      </c>
      <c r="U91" s="626"/>
      <c r="V91" s="626"/>
      <c r="W91" s="626"/>
      <c r="X91" s="626" t="str">
        <f>IF(OR(AND(X89="..",X90=".."),AND(X89=0,X90=0)),"",IF(AND(ISNUMBER(X89),ISNUMBER(X90),X89&gt;0,X90&gt;0),"","Data Missing ↑"))</f>
        <v/>
      </c>
      <c r="Y91" s="626"/>
      <c r="Z91" s="626"/>
      <c r="AA91" s="626"/>
      <c r="AB91" s="115"/>
      <c r="AI91" s="131"/>
      <c r="AJ91" s="131"/>
      <c r="AK91" s="131"/>
      <c r="AL91" s="131"/>
      <c r="AM91" s="131"/>
    </row>
    <row r="92" spans="1:39" s="17" customFormat="1" ht="12.75" customHeight="1" x14ac:dyDescent="0.2">
      <c r="A92" s="21"/>
      <c r="B92" s="192"/>
      <c r="C92" s="523" t="s">
        <v>1387</v>
      </c>
      <c r="D92" s="220"/>
      <c r="E92" s="220"/>
      <c r="F92" s="220"/>
      <c r="G92" s="220"/>
      <c r="H92" s="220"/>
      <c r="I92" s="220"/>
      <c r="J92" s="220"/>
      <c r="K92" s="220"/>
      <c r="L92" s="220"/>
      <c r="M92" s="220"/>
      <c r="N92" s="220"/>
      <c r="O92" s="102"/>
      <c r="P92" s="520"/>
      <c r="Q92" s="520"/>
      <c r="R92" s="520"/>
      <c r="S92" s="520"/>
      <c r="T92" s="520"/>
      <c r="U92" s="520"/>
      <c r="V92" s="520"/>
      <c r="W92" s="520"/>
      <c r="X92" s="520"/>
      <c r="Y92" s="520"/>
      <c r="Z92" s="520"/>
      <c r="AA92" s="520"/>
      <c r="AB92" s="194"/>
      <c r="AI92" s="131"/>
      <c r="AJ92" s="131"/>
      <c r="AK92" s="131"/>
      <c r="AL92" s="131"/>
      <c r="AM92" s="131"/>
    </row>
    <row r="93" spans="1:39" s="17" customFormat="1" ht="5.25" customHeight="1" x14ac:dyDescent="0.2">
      <c r="A93" s="21"/>
      <c r="B93" s="192"/>
      <c r="C93" s="104"/>
      <c r="D93" s="220"/>
      <c r="E93" s="220"/>
      <c r="F93" s="220"/>
      <c r="G93" s="220"/>
      <c r="H93" s="220"/>
      <c r="I93" s="220"/>
      <c r="J93" s="220"/>
      <c r="K93" s="220"/>
      <c r="L93" s="220"/>
      <c r="M93" s="220"/>
      <c r="N93" s="220"/>
      <c r="O93" s="102"/>
      <c r="P93" s="520"/>
      <c r="Q93" s="520"/>
      <c r="R93" s="520"/>
      <c r="S93" s="520"/>
      <c r="T93" s="520"/>
      <c r="U93" s="520"/>
      <c r="V93" s="520"/>
      <c r="W93" s="520"/>
      <c r="X93" s="520"/>
      <c r="Y93" s="520"/>
      <c r="Z93" s="520"/>
      <c r="AA93" s="520"/>
      <c r="AB93" s="194"/>
      <c r="AI93" s="131"/>
      <c r="AJ93" s="131"/>
      <c r="AK93" s="131"/>
      <c r="AL93" s="131"/>
      <c r="AM93" s="131"/>
    </row>
    <row r="94" spans="1:39" s="17" customFormat="1" ht="37.5" customHeight="1" x14ac:dyDescent="0.2">
      <c r="A94" s="21"/>
      <c r="B94" s="192"/>
      <c r="C94" s="615"/>
      <c r="D94" s="616"/>
      <c r="E94" s="616"/>
      <c r="F94" s="616"/>
      <c r="G94" s="616"/>
      <c r="H94" s="616"/>
      <c r="I94" s="616"/>
      <c r="J94" s="616"/>
      <c r="K94" s="616"/>
      <c r="L94" s="616"/>
      <c r="M94" s="616"/>
      <c r="N94" s="616"/>
      <c r="O94" s="616"/>
      <c r="P94" s="616"/>
      <c r="Q94" s="616"/>
      <c r="R94" s="616"/>
      <c r="S94" s="616"/>
      <c r="T94" s="616"/>
      <c r="U94" s="616"/>
      <c r="V94" s="616"/>
      <c r="W94" s="616"/>
      <c r="X94" s="616"/>
      <c r="Y94" s="616"/>
      <c r="Z94" s="616"/>
      <c r="AA94" s="617"/>
      <c r="AB94" s="194"/>
      <c r="AI94" s="131"/>
      <c r="AJ94" s="131"/>
      <c r="AK94" s="131"/>
      <c r="AL94" s="131"/>
      <c r="AM94" s="131"/>
    </row>
    <row r="95" spans="1:39" s="17" customFormat="1" ht="12.75" customHeight="1" thickBot="1" x14ac:dyDescent="0.25">
      <c r="A95" s="21"/>
      <c r="B95" s="454"/>
      <c r="C95" s="455"/>
      <c r="D95" s="456"/>
      <c r="E95" s="456"/>
      <c r="F95" s="456"/>
      <c r="G95" s="456"/>
      <c r="H95" s="456"/>
      <c r="I95" s="456"/>
      <c r="J95" s="456"/>
      <c r="K95" s="456"/>
      <c r="L95" s="456"/>
      <c r="M95" s="456"/>
      <c r="N95" s="456"/>
      <c r="O95" s="457"/>
      <c r="P95" s="520"/>
      <c r="Q95" s="520"/>
      <c r="R95" s="520"/>
      <c r="S95" s="520"/>
      <c r="T95" s="522"/>
      <c r="U95" s="522"/>
      <c r="V95" s="522"/>
      <c r="W95" s="522"/>
      <c r="X95" s="522"/>
      <c r="Y95" s="522"/>
      <c r="Z95" s="522"/>
      <c r="AA95" s="522"/>
      <c r="AB95" s="458"/>
      <c r="AI95" s="131"/>
      <c r="AJ95" s="131"/>
      <c r="AK95" s="131"/>
      <c r="AL95" s="131"/>
      <c r="AM95" s="131"/>
    </row>
    <row r="96" spans="1:39" s="17" customFormat="1" ht="15" customHeight="1" thickBot="1" x14ac:dyDescent="0.25">
      <c r="A96" s="21"/>
      <c r="B96" s="381" t="s">
        <v>824</v>
      </c>
      <c r="C96" s="382"/>
      <c r="D96" s="382"/>
      <c r="E96" s="382"/>
      <c r="F96" s="382"/>
      <c r="G96" s="382"/>
      <c r="H96" s="382"/>
      <c r="I96" s="382"/>
      <c r="J96" s="382"/>
      <c r="K96" s="382"/>
      <c r="L96" s="382"/>
      <c r="M96" s="382"/>
      <c r="N96" s="382"/>
      <c r="O96" s="382"/>
      <c r="P96" s="382"/>
      <c r="Q96" s="382"/>
      <c r="R96" s="382"/>
      <c r="S96" s="382"/>
      <c r="T96" s="382"/>
      <c r="U96" s="383"/>
      <c r="V96" s="380"/>
      <c r="W96" s="380"/>
      <c r="X96" s="380"/>
      <c r="Y96" s="380"/>
      <c r="Z96" s="380"/>
      <c r="AA96" s="380"/>
      <c r="AB96" s="417" t="s">
        <v>836</v>
      </c>
      <c r="AI96" s="131"/>
      <c r="AJ96" s="131"/>
      <c r="AK96" s="131"/>
      <c r="AL96" s="131"/>
      <c r="AM96" s="131"/>
    </row>
    <row r="97" spans="1:37" s="17" customFormat="1" ht="12.75" customHeight="1" x14ac:dyDescent="0.2">
      <c r="A97" s="21"/>
      <c r="B97" s="127"/>
      <c r="C97" s="70"/>
      <c r="D97" s="70"/>
      <c r="E97" s="70"/>
      <c r="F97" s="70"/>
      <c r="G97" s="70"/>
      <c r="H97" s="70"/>
      <c r="I97" s="70"/>
      <c r="J97" s="70"/>
      <c r="K97" s="70"/>
      <c r="L97" s="70"/>
      <c r="M97" s="70"/>
      <c r="N97" s="70"/>
      <c r="O97" s="70"/>
      <c r="P97" s="70"/>
      <c r="Q97" s="70"/>
      <c r="R97" s="70"/>
      <c r="S97" s="70"/>
      <c r="T97" s="70"/>
      <c r="U97" s="70"/>
      <c r="V97" s="84"/>
      <c r="W97" s="84"/>
      <c r="X97" s="84"/>
      <c r="Y97" s="84"/>
      <c r="Z97" s="84"/>
      <c r="AA97" s="216"/>
      <c r="AB97" s="247"/>
      <c r="AI97" s="131"/>
      <c r="AJ97" s="131"/>
      <c r="AK97" s="131"/>
    </row>
    <row r="98" spans="1:37" s="17" customFormat="1" ht="12.75" customHeight="1" x14ac:dyDescent="0.2">
      <c r="A98" s="21"/>
      <c r="B98" s="192"/>
      <c r="C98" s="193"/>
      <c r="D98" s="193"/>
      <c r="E98" s="193"/>
      <c r="F98" s="193"/>
      <c r="G98" s="193"/>
      <c r="H98" s="193"/>
      <c r="I98" s="193"/>
      <c r="J98" s="193"/>
      <c r="K98" s="193"/>
      <c r="L98" s="193"/>
      <c r="M98" s="193"/>
      <c r="N98" s="193"/>
      <c r="O98" s="193"/>
      <c r="P98" s="834"/>
      <c r="Q98" s="835"/>
      <c r="R98" s="835"/>
      <c r="S98" s="836"/>
      <c r="T98" s="847" t="s">
        <v>156</v>
      </c>
      <c r="U98" s="847"/>
      <c r="V98" s="847"/>
      <c r="W98" s="847"/>
      <c r="X98" s="837"/>
      <c r="Y98" s="835"/>
      <c r="Z98" s="835"/>
      <c r="AA98" s="838"/>
      <c r="AB98" s="194"/>
      <c r="AI98" s="131"/>
      <c r="AJ98" s="131"/>
      <c r="AK98" s="131"/>
    </row>
    <row r="99" spans="1:37" s="17" customFormat="1" ht="12.75" customHeight="1" x14ac:dyDescent="0.2">
      <c r="A99" s="21"/>
      <c r="B99" s="192"/>
      <c r="C99" s="193"/>
      <c r="D99" s="193"/>
      <c r="E99" s="193"/>
      <c r="F99" s="193"/>
      <c r="G99" s="193"/>
      <c r="H99" s="193"/>
      <c r="I99" s="193"/>
      <c r="J99" s="193"/>
      <c r="K99" s="193"/>
      <c r="L99" s="193"/>
      <c r="M99" s="193"/>
      <c r="N99" s="193"/>
      <c r="O99" s="193"/>
      <c r="P99" s="841" t="s">
        <v>823</v>
      </c>
      <c r="Q99" s="839"/>
      <c r="R99" s="839"/>
      <c r="S99" s="839"/>
      <c r="T99" s="839" t="s">
        <v>155</v>
      </c>
      <c r="U99" s="839"/>
      <c r="V99" s="839"/>
      <c r="W99" s="839"/>
      <c r="X99" s="839" t="s">
        <v>85</v>
      </c>
      <c r="Y99" s="839"/>
      <c r="Z99" s="839"/>
      <c r="AA99" s="840"/>
      <c r="AB99" s="194"/>
    </row>
    <row r="100" spans="1:37" s="17" customFormat="1" ht="12.75" customHeight="1" x14ac:dyDescent="0.2">
      <c r="A100" s="21"/>
      <c r="B100" s="192"/>
      <c r="C100" s="193"/>
      <c r="D100" s="193"/>
      <c r="E100" s="193"/>
      <c r="F100" s="193"/>
      <c r="G100" s="193"/>
      <c r="H100" s="193"/>
      <c r="I100" s="193"/>
      <c r="J100" s="193"/>
      <c r="K100" s="193"/>
      <c r="L100" s="193"/>
      <c r="M100" s="193"/>
      <c r="N100" s="193"/>
      <c r="O100" s="193"/>
      <c r="P100" s="841" t="s">
        <v>149</v>
      </c>
      <c r="Q100" s="839"/>
      <c r="R100" s="839"/>
      <c r="S100" s="839"/>
      <c r="T100" s="839" t="s">
        <v>154</v>
      </c>
      <c r="U100" s="839"/>
      <c r="V100" s="839"/>
      <c r="W100" s="839"/>
      <c r="X100" s="839" t="s">
        <v>149</v>
      </c>
      <c r="Y100" s="839"/>
      <c r="Z100" s="839"/>
      <c r="AA100" s="840"/>
      <c r="AB100" s="194"/>
    </row>
    <row r="101" spans="1:37" s="17" customFormat="1" ht="12.75" customHeight="1" x14ac:dyDescent="0.2">
      <c r="A101" s="21"/>
      <c r="B101" s="192"/>
      <c r="C101" s="193"/>
      <c r="D101" s="193"/>
      <c r="E101" s="193"/>
      <c r="F101" s="193"/>
      <c r="G101" s="193"/>
      <c r="H101" s="193"/>
      <c r="I101" s="193"/>
      <c r="J101" s="193"/>
      <c r="K101" s="193"/>
      <c r="L101" s="193"/>
      <c r="M101" s="193"/>
      <c r="N101" s="193"/>
      <c r="O101" s="193"/>
      <c r="P101" s="842"/>
      <c r="Q101" s="843"/>
      <c r="R101" s="843"/>
      <c r="S101" s="844"/>
      <c r="T101" s="848" t="s">
        <v>153</v>
      </c>
      <c r="U101" s="848"/>
      <c r="V101" s="848"/>
      <c r="W101" s="848"/>
      <c r="X101" s="845"/>
      <c r="Y101" s="843"/>
      <c r="Z101" s="843"/>
      <c r="AA101" s="846"/>
      <c r="AB101" s="194"/>
    </row>
    <row r="102" spans="1:37" s="17" customFormat="1" ht="12.75" customHeight="1" x14ac:dyDescent="0.2">
      <c r="A102" s="21"/>
      <c r="B102" s="192"/>
      <c r="C102" s="193"/>
      <c r="D102" s="193"/>
      <c r="E102" s="193"/>
      <c r="F102" s="193"/>
      <c r="G102" s="193"/>
      <c r="H102" s="193"/>
      <c r="I102" s="193"/>
      <c r="J102" s="193"/>
      <c r="K102" s="193"/>
      <c r="L102" s="193"/>
      <c r="M102" s="193"/>
      <c r="N102" s="193"/>
      <c r="O102" s="193"/>
      <c r="P102" s="613" t="str">
        <f>IF(P104="..","",IF(OR(P107+P110+P113&gt;SUM(P103:S104),P108+P111+P114&gt;P105),"! Review Totals",""))</f>
        <v/>
      </c>
      <c r="Q102" s="613"/>
      <c r="R102" s="613"/>
      <c r="S102" s="613"/>
      <c r="T102" s="613" t="str">
        <f>IF(T103="..","",IF(T107+T110+T113&gt;T103,"! Review Totals",""))</f>
        <v/>
      </c>
      <c r="U102" s="613"/>
      <c r="V102" s="613"/>
      <c r="W102" s="613"/>
      <c r="X102" s="613" t="str">
        <f>IF(X104="..","",IF(OR(X107+X110+X113&gt;SUM(X103:AA104),X108+X111+X114&gt;X105),"! Review Totals",""))</f>
        <v/>
      </c>
      <c r="Y102" s="613"/>
      <c r="Z102" s="613"/>
      <c r="AA102" s="613"/>
      <c r="AB102" s="194"/>
    </row>
    <row r="103" spans="1:37" s="17" customFormat="1" ht="12.75" customHeight="1" x14ac:dyDescent="0.2">
      <c r="A103" s="21"/>
      <c r="B103" s="192"/>
      <c r="C103" s="104" t="s">
        <v>837</v>
      </c>
      <c r="D103" s="22"/>
      <c r="E103" s="22"/>
      <c r="F103" s="22"/>
      <c r="G103" s="22"/>
      <c r="H103" s="22"/>
      <c r="J103" s="22"/>
      <c r="K103" s="254" t="s">
        <v>304</v>
      </c>
      <c r="M103" s="22"/>
      <c r="N103" s="22"/>
      <c r="O103" s="22"/>
      <c r="P103" s="600" t="s">
        <v>66</v>
      </c>
      <c r="Q103" s="601"/>
      <c r="R103" s="601"/>
      <c r="S103" s="602"/>
      <c r="T103" s="600" t="s">
        <v>66</v>
      </c>
      <c r="U103" s="601"/>
      <c r="V103" s="601"/>
      <c r="W103" s="602"/>
      <c r="X103" s="600" t="s">
        <v>66</v>
      </c>
      <c r="Y103" s="601"/>
      <c r="Z103" s="601"/>
      <c r="AA103" s="602"/>
      <c r="AB103" s="194"/>
    </row>
    <row r="104" spans="1:37" s="17" customFormat="1" ht="12.75" customHeight="1" x14ac:dyDescent="0.2">
      <c r="A104" s="21"/>
      <c r="B104" s="192"/>
      <c r="C104" s="104"/>
      <c r="D104" s="118"/>
      <c r="E104" s="118"/>
      <c r="F104" s="118"/>
      <c r="G104" s="118"/>
      <c r="H104" s="220"/>
      <c r="J104" s="220"/>
      <c r="K104" s="102" t="s">
        <v>303</v>
      </c>
      <c r="M104" s="220"/>
      <c r="N104" s="220"/>
      <c r="P104" s="600" t="s">
        <v>66</v>
      </c>
      <c r="Q104" s="601"/>
      <c r="R104" s="601"/>
      <c r="S104" s="602"/>
      <c r="T104" s="499"/>
      <c r="U104" s="500"/>
      <c r="V104" s="500"/>
      <c r="W104" s="501"/>
      <c r="X104" s="600" t="s">
        <v>66</v>
      </c>
      <c r="Y104" s="601"/>
      <c r="Z104" s="601"/>
      <c r="AA104" s="602"/>
      <c r="AB104" s="194"/>
    </row>
    <row r="105" spans="1:37" s="17" customFormat="1" ht="12.75" customHeight="1" x14ac:dyDescent="0.2">
      <c r="A105" s="21"/>
      <c r="B105" s="192"/>
      <c r="C105" s="104" t="s">
        <v>152</v>
      </c>
      <c r="D105" s="104"/>
      <c r="E105" s="104"/>
      <c r="F105" s="104"/>
      <c r="G105" s="104"/>
      <c r="H105" s="102"/>
      <c r="I105" s="102"/>
      <c r="J105" s="102"/>
      <c r="K105" s="102"/>
      <c r="L105" s="102"/>
      <c r="M105" s="102"/>
      <c r="N105" s="102"/>
      <c r="O105" s="102" t="s">
        <v>58</v>
      </c>
      <c r="P105" s="606" t="str">
        <f>IF(P104=0,0,"..")</f>
        <v>..</v>
      </c>
      <c r="Q105" s="607"/>
      <c r="R105" s="607"/>
      <c r="S105" s="608"/>
      <c r="T105" s="502"/>
      <c r="U105" s="503"/>
      <c r="V105" s="503"/>
      <c r="W105" s="504"/>
      <c r="X105" s="606" t="str">
        <f>IF(X104=0,0,"..")</f>
        <v>..</v>
      </c>
      <c r="Y105" s="607"/>
      <c r="Z105" s="607"/>
      <c r="AA105" s="608"/>
      <c r="AB105" s="194"/>
    </row>
    <row r="106" spans="1:37" s="17" customFormat="1" ht="12.75" customHeight="1" x14ac:dyDescent="0.2">
      <c r="A106" s="21"/>
      <c r="B106" s="192"/>
      <c r="C106" s="89"/>
      <c r="D106" s="89"/>
      <c r="E106" s="89"/>
      <c r="F106" s="89"/>
      <c r="G106" s="88"/>
      <c r="H106" s="88"/>
      <c r="I106" s="88"/>
      <c r="J106" s="88"/>
      <c r="K106" s="88"/>
      <c r="L106" s="88"/>
      <c r="M106" s="88"/>
      <c r="N106" s="88"/>
      <c r="O106" s="22"/>
      <c r="P106" s="599" t="str">
        <f>IF(AND(P104="..",P105="..",P107="..",P108="..",P110="..",P111="..",P113="..",P114=".."),"",IF(OR(AND(P104&gt;0,OR(P105=0,P105="..")),AND(OR(P104=0,P104=".."),P105&gt;0)),"Data Missing ↑",IF(AND(OR(P107&gt;0,P110&gt;0,P113&gt;0),SUM(P103,P104)=0),"Data Missing ↑",IF(AND(P105=0,OR(P108&gt;0,P111&gt;0,P114&gt;0)),"Data Missing ↑",""))))</f>
        <v/>
      </c>
      <c r="Q106" s="599"/>
      <c r="R106" s="599"/>
      <c r="S106" s="599"/>
      <c r="T106" s="849" t="str">
        <f>IF(AND(T103="..",T107="..",T110="..",T113=".."),"",IF(AND(OR(T107&gt;0,T110&gt;0,T113&gt;0),OR(T103=0,T103="..")),"Data Missing ↑",""))</f>
        <v/>
      </c>
      <c r="U106" s="849"/>
      <c r="V106" s="849"/>
      <c r="W106" s="849"/>
      <c r="X106" s="599" t="str">
        <f>IF(AND(X104="..",X105="..",X107="..",X108="..",X110="..",X111="..",X113="..",X114=".."),"",IF(OR(AND(X104&gt;0,OR(X105=0,X105="..")),AND(OR(X104=0,X104=".."),X105&gt;0)),"Data Missing ↑",IF(AND(OR(X107&gt;0,X110&gt;0,X113&gt;0),SUM(X103,X104)=0),"Data Missing ↑",IF(AND(X105=0,OR(X108&gt;0,X111&gt;0,X114&gt;0)),"Data Missing ↑",""))))</f>
        <v/>
      </c>
      <c r="Y106" s="599"/>
      <c r="Z106" s="599"/>
      <c r="AA106" s="599"/>
      <c r="AB106" s="194"/>
    </row>
    <row r="107" spans="1:37" s="17" customFormat="1" ht="12.75" customHeight="1" x14ac:dyDescent="0.2">
      <c r="A107" s="21"/>
      <c r="B107" s="192"/>
      <c r="C107" s="104" t="s">
        <v>307</v>
      </c>
      <c r="D107" s="117"/>
      <c r="E107" s="117"/>
      <c r="F107" s="117"/>
      <c r="G107" s="117"/>
      <c r="H107" s="220"/>
      <c r="I107" s="220"/>
      <c r="J107" s="220"/>
      <c r="K107" s="220"/>
      <c r="L107" s="220"/>
      <c r="M107" s="220"/>
      <c r="N107" s="220"/>
      <c r="O107" s="22"/>
      <c r="P107" s="603" t="str">
        <f>IF(P104="..","..",0)</f>
        <v>..</v>
      </c>
      <c r="Q107" s="604"/>
      <c r="R107" s="604"/>
      <c r="S107" s="605"/>
      <c r="T107" s="603" t="str">
        <f>IF($T$103="..","..",0)</f>
        <v>..</v>
      </c>
      <c r="U107" s="604"/>
      <c r="V107" s="604"/>
      <c r="W107" s="605"/>
      <c r="X107" s="603" t="str">
        <f>IF(X104="..","..",0)</f>
        <v>..</v>
      </c>
      <c r="Y107" s="604"/>
      <c r="Z107" s="604"/>
      <c r="AA107" s="605"/>
      <c r="AB107" s="194"/>
    </row>
    <row r="108" spans="1:37" s="17" customFormat="1" ht="12.75" customHeight="1" x14ac:dyDescent="0.2">
      <c r="A108" s="21"/>
      <c r="B108" s="192"/>
      <c r="C108" s="104" t="s">
        <v>152</v>
      </c>
      <c r="D108" s="104"/>
      <c r="E108" s="104"/>
      <c r="F108" s="104"/>
      <c r="G108" s="104"/>
      <c r="H108" s="220"/>
      <c r="I108" s="220"/>
      <c r="J108" s="220"/>
      <c r="K108" s="220"/>
      <c r="L108" s="220"/>
      <c r="M108" s="220"/>
      <c r="N108" s="220"/>
      <c r="O108" s="102" t="s">
        <v>58</v>
      </c>
      <c r="P108" s="596" t="str">
        <f>IF(P104="..","..",0)</f>
        <v>..</v>
      </c>
      <c r="Q108" s="597"/>
      <c r="R108" s="597"/>
      <c r="S108" s="598"/>
      <c r="T108" s="413"/>
      <c r="U108" s="414"/>
      <c r="V108" s="414"/>
      <c r="W108" s="415"/>
      <c r="X108" s="596" t="str">
        <f>IF(X104="..","..",0)</f>
        <v>..</v>
      </c>
      <c r="Y108" s="597"/>
      <c r="Z108" s="597"/>
      <c r="AA108" s="598"/>
      <c r="AB108" s="194"/>
    </row>
    <row r="109" spans="1:37" s="17" customFormat="1" ht="12.75" customHeight="1" x14ac:dyDescent="0.2">
      <c r="A109" s="21"/>
      <c r="B109" s="192"/>
      <c r="C109" s="89"/>
      <c r="D109" s="89"/>
      <c r="E109" s="89"/>
      <c r="F109" s="89"/>
      <c r="G109" s="88"/>
      <c r="H109" s="88"/>
      <c r="I109" s="88"/>
      <c r="J109" s="88"/>
      <c r="K109" s="88"/>
      <c r="L109" s="88"/>
      <c r="M109" s="88"/>
      <c r="N109" s="88"/>
      <c r="O109" s="22"/>
      <c r="P109" s="599" t="str">
        <f>IF(OR(AND(P107="..",P108=".."),AND(P107=0,P108=0)),"",IF(AND(ISNUMBER(P107),ISNUMBER(P108),P107&gt;0,P108&gt;0),"",IF(AND(ISNUMBER(P107),P107&gt;0,$P$106=""),"","Data Missing ↑")))</f>
        <v/>
      </c>
      <c r="Q109" s="599"/>
      <c r="R109" s="599"/>
      <c r="S109" s="599"/>
      <c r="T109" s="849"/>
      <c r="U109" s="849"/>
      <c r="V109" s="849"/>
      <c r="W109" s="849"/>
      <c r="X109" s="599" t="str">
        <f>IF(OR(AND(X107="..",X108=".."),AND(X107=0,X108=0)),"",IF(AND(ISNUMBER(X107),ISNUMBER(X108),X107&gt;0,X108&gt;0),"",IF(AND(ISNUMBER(X107),X107&gt;0,$X$106=""),"","Data Missing ↑")))</f>
        <v/>
      </c>
      <c r="Y109" s="599"/>
      <c r="Z109" s="599"/>
      <c r="AA109" s="599"/>
      <c r="AB109" s="194"/>
    </row>
    <row r="110" spans="1:37" s="17" customFormat="1" ht="12.75" customHeight="1" x14ac:dyDescent="0.2">
      <c r="A110" s="21"/>
      <c r="B110" s="192"/>
      <c r="C110" s="104" t="s">
        <v>308</v>
      </c>
      <c r="D110" s="104"/>
      <c r="E110" s="104"/>
      <c r="F110" s="104"/>
      <c r="G110" s="481"/>
      <c r="H110" s="481"/>
      <c r="I110" s="481"/>
      <c r="J110" s="481"/>
      <c r="K110" s="481"/>
      <c r="L110" s="481"/>
      <c r="M110" s="481"/>
      <c r="N110" s="481"/>
      <c r="O110" s="22"/>
      <c r="P110" s="603" t="str">
        <f>IF(P104="..","..",0)</f>
        <v>..</v>
      </c>
      <c r="Q110" s="604"/>
      <c r="R110" s="604"/>
      <c r="S110" s="605"/>
      <c r="T110" s="603" t="str">
        <f>IF($T$103="..","..",0)</f>
        <v>..</v>
      </c>
      <c r="U110" s="604"/>
      <c r="V110" s="604"/>
      <c r="W110" s="605"/>
      <c r="X110" s="603" t="str">
        <f>IF(X104="..","..",0)</f>
        <v>..</v>
      </c>
      <c r="Y110" s="604"/>
      <c r="Z110" s="604"/>
      <c r="AA110" s="605"/>
      <c r="AB110" s="194"/>
    </row>
    <row r="111" spans="1:37" s="17" customFormat="1" ht="12.75" customHeight="1" x14ac:dyDescent="0.2">
      <c r="A111" s="21"/>
      <c r="B111" s="192"/>
      <c r="C111" s="104" t="s">
        <v>152</v>
      </c>
      <c r="D111" s="104"/>
      <c r="E111" s="104"/>
      <c r="F111" s="104"/>
      <c r="G111" s="482" t="s">
        <v>840</v>
      </c>
      <c r="H111" s="481"/>
      <c r="I111" s="481"/>
      <c r="J111" s="481"/>
      <c r="K111" s="481"/>
      <c r="L111" s="481"/>
      <c r="M111" s="481"/>
      <c r="N111" s="481"/>
      <c r="O111" s="102" t="s">
        <v>58</v>
      </c>
      <c r="P111" s="596" t="str">
        <f>IF(P104="..","..",0)</f>
        <v>..</v>
      </c>
      <c r="Q111" s="597"/>
      <c r="R111" s="597"/>
      <c r="S111" s="598"/>
      <c r="T111" s="413"/>
      <c r="U111" s="414"/>
      <c r="V111" s="414"/>
      <c r="W111" s="415"/>
      <c r="X111" s="596" t="str">
        <f>IF(X104="..","..",0)</f>
        <v>..</v>
      </c>
      <c r="Y111" s="597"/>
      <c r="Z111" s="597"/>
      <c r="AA111" s="598"/>
      <c r="AB111" s="194"/>
    </row>
    <row r="112" spans="1:37" s="17" customFormat="1" ht="12.75" customHeight="1" x14ac:dyDescent="0.2">
      <c r="A112" s="21"/>
      <c r="B112" s="192"/>
      <c r="C112" s="220"/>
      <c r="D112" s="220"/>
      <c r="E112" s="220"/>
      <c r="F112" s="220"/>
      <c r="G112" s="484"/>
      <c r="H112" s="484"/>
      <c r="I112" s="484"/>
      <c r="J112" s="484"/>
      <c r="K112" s="484"/>
      <c r="L112" s="484"/>
      <c r="M112" s="484"/>
      <c r="N112" s="484"/>
      <c r="O112" s="22"/>
      <c r="P112" s="599" t="str">
        <f>IF(OR(AND(P110="..",P111=".."),AND(P110=0,P111=0)),"",IF(AND(ISNUMBER(P110),ISNUMBER(P111),P110&gt;0,P111&gt;0),"",IF(AND(ISNUMBER(P110),P110&gt;0,$P$106=""),"","Data Missing ↑")))</f>
        <v/>
      </c>
      <c r="Q112" s="599"/>
      <c r="R112" s="599"/>
      <c r="S112" s="599"/>
      <c r="T112" s="849"/>
      <c r="U112" s="849"/>
      <c r="V112" s="849"/>
      <c r="W112" s="849"/>
      <c r="X112" s="599" t="str">
        <f>IF(OR(AND(X110="..",X111=".."),AND(X110=0,X111=0)),"",IF(AND(ISNUMBER(X110),ISNUMBER(X111),X110&gt;0,X111&gt;0),"",IF(AND(ISNUMBER(X110),X110&gt;0,$X$106=""),"","Data Missing ↑")))</f>
        <v/>
      </c>
      <c r="Y112" s="599"/>
      <c r="Z112" s="599"/>
      <c r="AA112" s="599"/>
      <c r="AB112" s="194"/>
    </row>
    <row r="113" spans="1:39" s="17" customFormat="1" ht="12.75" customHeight="1" x14ac:dyDescent="0.2">
      <c r="A113" s="21"/>
      <c r="B113" s="192"/>
      <c r="C113" s="104" t="s">
        <v>785</v>
      </c>
      <c r="D113" s="104"/>
      <c r="E113" s="104"/>
      <c r="F113" s="104"/>
      <c r="G113" s="481"/>
      <c r="H113" s="481"/>
      <c r="I113" s="481"/>
      <c r="J113" s="481"/>
      <c r="K113" s="481"/>
      <c r="L113" s="481"/>
      <c r="M113" s="481"/>
      <c r="N113" s="484"/>
      <c r="O113" s="22"/>
      <c r="P113" s="603" t="str">
        <f>IF(P104="..","..",0)</f>
        <v>..</v>
      </c>
      <c r="Q113" s="604"/>
      <c r="R113" s="604"/>
      <c r="S113" s="605"/>
      <c r="T113" s="603" t="str">
        <f>IF($T$103="..","..",0)</f>
        <v>..</v>
      </c>
      <c r="U113" s="604"/>
      <c r="V113" s="604"/>
      <c r="W113" s="605"/>
      <c r="X113" s="603" t="str">
        <f>IF(X104="..","..",0)</f>
        <v>..</v>
      </c>
      <c r="Y113" s="604"/>
      <c r="Z113" s="604"/>
      <c r="AA113" s="605"/>
      <c r="AB113" s="194"/>
    </row>
    <row r="114" spans="1:39" s="17" customFormat="1" ht="12.75" customHeight="1" x14ac:dyDescent="0.2">
      <c r="A114" s="21"/>
      <c r="B114" s="192"/>
      <c r="C114" s="104" t="s">
        <v>152</v>
      </c>
      <c r="D114" s="220"/>
      <c r="E114" s="220"/>
      <c r="F114" s="220"/>
      <c r="G114" s="220"/>
      <c r="H114" s="220"/>
      <c r="I114" s="220"/>
      <c r="J114" s="220"/>
      <c r="K114" s="220"/>
      <c r="L114" s="220"/>
      <c r="M114" s="220"/>
      <c r="N114" s="220"/>
      <c r="O114" s="102" t="s">
        <v>58</v>
      </c>
      <c r="P114" s="596" t="str">
        <f>IF(P104="..","..",0)</f>
        <v>..</v>
      </c>
      <c r="Q114" s="597"/>
      <c r="R114" s="597"/>
      <c r="S114" s="598"/>
      <c r="T114" s="413"/>
      <c r="U114" s="414"/>
      <c r="V114" s="414"/>
      <c r="W114" s="415"/>
      <c r="X114" s="596" t="str">
        <f>IF(X104="..","..",0)</f>
        <v>..</v>
      </c>
      <c r="Y114" s="597"/>
      <c r="Z114" s="597"/>
      <c r="AA114" s="598"/>
      <c r="AB114" s="194"/>
    </row>
    <row r="115" spans="1:39" s="17" customFormat="1" ht="12.75" customHeight="1" x14ac:dyDescent="0.2">
      <c r="A115" s="21"/>
      <c r="B115" s="192"/>
      <c r="C115" s="104"/>
      <c r="D115" s="220"/>
      <c r="E115" s="220"/>
      <c r="F115" s="220"/>
      <c r="G115" s="220"/>
      <c r="H115" s="220"/>
      <c r="I115" s="220"/>
      <c r="J115" s="220"/>
      <c r="K115" s="220"/>
      <c r="L115" s="220"/>
      <c r="M115" s="220"/>
      <c r="N115" s="220"/>
      <c r="O115" s="22"/>
      <c r="P115" s="626" t="str">
        <f>IF(OR(AND(P113="..",P114=".."),AND(P113=0,P114=0)),"",IF(AND(ISNUMBER(P113),ISNUMBER(P114),P113&gt;0,P114&gt;0),"",IF(AND(ISNUMBER(P113),P113&gt;0,$P$106=""),"","Data Missing ↑")))</f>
        <v/>
      </c>
      <c r="Q115" s="626"/>
      <c r="R115" s="626"/>
      <c r="S115" s="626"/>
      <c r="T115" s="613"/>
      <c r="U115" s="613"/>
      <c r="V115" s="613"/>
      <c r="W115" s="613"/>
      <c r="X115" s="626" t="str">
        <f>IF(OR(AND(X113="..",X114=".."),AND(X113=0,X114=0)),"",IF(AND(ISNUMBER(X113),ISNUMBER(X114),X113&gt;0,X114&gt;0),"",IF(AND(ISNUMBER(X113),X113&gt;0,$X$106=""),"","Data Missing ↑")))</f>
        <v/>
      </c>
      <c r="Y115" s="626"/>
      <c r="Z115" s="626"/>
      <c r="AA115" s="626"/>
      <c r="AB115" s="194"/>
    </row>
    <row r="116" spans="1:39" s="17" customFormat="1" ht="12.75" customHeight="1" x14ac:dyDescent="0.2">
      <c r="A116" s="21"/>
      <c r="B116" s="192"/>
      <c r="C116" s="104" t="s">
        <v>252</v>
      </c>
      <c r="D116" s="220"/>
      <c r="E116" s="220"/>
      <c r="F116" s="220"/>
      <c r="G116" s="220"/>
      <c r="H116" s="220"/>
      <c r="I116" s="220"/>
      <c r="J116" s="220"/>
      <c r="K116" s="220"/>
      <c r="L116" s="220"/>
      <c r="M116" s="220"/>
      <c r="N116" s="220"/>
      <c r="O116" s="102"/>
      <c r="P116" s="102"/>
      <c r="Q116" s="102"/>
      <c r="R116" s="102"/>
      <c r="S116" s="102"/>
      <c r="T116" s="102"/>
      <c r="U116" s="102"/>
      <c r="V116" s="102"/>
      <c r="W116" s="102"/>
      <c r="X116" s="102"/>
      <c r="Y116" s="102"/>
      <c r="Z116" s="102"/>
      <c r="AA116" s="102"/>
      <c r="AB116" s="194"/>
    </row>
    <row r="117" spans="1:39" s="17" customFormat="1" ht="12.75" customHeight="1" x14ac:dyDescent="0.2">
      <c r="A117" s="21"/>
      <c r="B117" s="192"/>
      <c r="C117" s="104"/>
      <c r="D117" s="220"/>
      <c r="E117" s="220"/>
      <c r="F117" s="220"/>
      <c r="G117" s="220"/>
      <c r="H117" s="220"/>
      <c r="I117" s="220"/>
      <c r="J117" s="220"/>
      <c r="K117" s="220"/>
      <c r="L117" s="220"/>
      <c r="M117" s="220"/>
      <c r="N117" s="220"/>
      <c r="O117" s="102"/>
      <c r="P117" s="107"/>
      <c r="Q117" s="107"/>
      <c r="R117" s="107"/>
      <c r="S117" s="107"/>
      <c r="T117" s="107"/>
      <c r="U117" s="107"/>
      <c r="V117" s="107"/>
      <c r="W117" s="107"/>
      <c r="X117" s="107"/>
      <c r="Y117" s="107"/>
      <c r="Z117" s="107"/>
      <c r="AA117" s="107"/>
      <c r="AB117" s="194"/>
    </row>
    <row r="118" spans="1:39" s="17" customFormat="1" ht="29.25" customHeight="1" x14ac:dyDescent="0.2">
      <c r="A118" s="21"/>
      <c r="B118" s="192"/>
      <c r="C118" s="634"/>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6"/>
      <c r="AB118" s="194"/>
    </row>
    <row r="119" spans="1:39" s="17" customFormat="1" ht="12.75" customHeight="1" x14ac:dyDescent="0.2">
      <c r="A119" s="21"/>
      <c r="B119" s="192"/>
      <c r="C119" s="104"/>
      <c r="D119" s="220"/>
      <c r="E119" s="220"/>
      <c r="F119" s="220"/>
      <c r="G119" s="220"/>
      <c r="H119" s="220"/>
      <c r="I119" s="220"/>
      <c r="J119" s="220"/>
      <c r="K119" s="220"/>
      <c r="L119" s="220"/>
      <c r="M119" s="220"/>
      <c r="N119" s="220"/>
      <c r="O119" s="102"/>
      <c r="P119" s="107"/>
      <c r="Q119" s="107"/>
      <c r="R119" s="107"/>
      <c r="S119" s="107"/>
      <c r="T119" s="107"/>
      <c r="U119" s="107"/>
      <c r="V119" s="107"/>
      <c r="W119" s="107"/>
      <c r="X119" s="107"/>
      <c r="Y119" s="107"/>
      <c r="Z119" s="107"/>
      <c r="AA119" s="107"/>
      <c r="AB119" s="194"/>
    </row>
    <row r="120" spans="1:39" s="17" customFormat="1" ht="14.25" customHeight="1" x14ac:dyDescent="0.2">
      <c r="A120" s="21"/>
      <c r="B120" s="192"/>
      <c r="C120" s="523" t="s">
        <v>1395</v>
      </c>
      <c r="D120" s="220"/>
      <c r="E120" s="220"/>
      <c r="F120" s="220"/>
      <c r="G120" s="220"/>
      <c r="H120" s="220"/>
      <c r="I120" s="220"/>
      <c r="J120" s="220"/>
      <c r="K120" s="220"/>
      <c r="L120" s="220"/>
      <c r="M120" s="220"/>
      <c r="N120" s="220"/>
      <c r="O120" s="102"/>
      <c r="P120" s="525"/>
      <c r="Q120" s="525"/>
      <c r="R120" s="525"/>
      <c r="S120" s="525"/>
      <c r="T120" s="525"/>
      <c r="U120" s="525"/>
      <c r="V120" s="525"/>
      <c r="W120" s="525"/>
      <c r="X120" s="525"/>
      <c r="Y120" s="858" t="s">
        <v>66</v>
      </c>
      <c r="Z120" s="859"/>
      <c r="AA120" s="860"/>
      <c r="AB120" s="194"/>
      <c r="AI120" s="131"/>
      <c r="AJ120" s="131"/>
      <c r="AK120" s="131"/>
      <c r="AL120" s="131"/>
      <c r="AM120" s="131"/>
    </row>
    <row r="121" spans="1:39" s="17" customFormat="1" ht="9.75" customHeight="1" x14ac:dyDescent="0.2">
      <c r="A121" s="21"/>
      <c r="B121" s="528"/>
      <c r="C121" s="529"/>
      <c r="D121" s="529"/>
      <c r="E121" s="529"/>
      <c r="F121" s="529"/>
      <c r="G121" s="529"/>
      <c r="H121" s="529"/>
      <c r="I121" s="529"/>
      <c r="J121" s="529"/>
      <c r="K121" s="529"/>
      <c r="L121" s="529"/>
      <c r="M121" s="529"/>
      <c r="N121" s="529"/>
      <c r="O121" s="529"/>
      <c r="P121" s="529"/>
      <c r="Q121" s="529"/>
      <c r="R121" s="529"/>
      <c r="S121" s="529"/>
      <c r="T121" s="529"/>
      <c r="U121" s="529"/>
      <c r="V121" s="529"/>
      <c r="W121" s="529"/>
      <c r="X121" s="529"/>
      <c r="Y121" s="529"/>
      <c r="Z121" s="529"/>
      <c r="AA121" s="529"/>
      <c r="AB121" s="530"/>
      <c r="AI121" s="131"/>
      <c r="AJ121" s="131"/>
      <c r="AK121" s="131"/>
      <c r="AL121" s="131"/>
      <c r="AM121" s="131"/>
    </row>
    <row r="122" spans="1:39" s="17" customFormat="1" ht="12.75" customHeight="1" x14ac:dyDescent="0.2">
      <c r="A122" s="21"/>
      <c r="B122" s="192"/>
      <c r="C122" s="523" t="s">
        <v>1387</v>
      </c>
      <c r="D122" s="220"/>
      <c r="E122" s="220"/>
      <c r="F122" s="220"/>
      <c r="G122" s="220"/>
      <c r="H122" s="220"/>
      <c r="I122" s="220"/>
      <c r="J122" s="220"/>
      <c r="K122" s="220"/>
      <c r="L122" s="220"/>
      <c r="M122" s="220"/>
      <c r="N122" s="220"/>
      <c r="O122" s="102"/>
      <c r="P122" s="520"/>
      <c r="Q122" s="520"/>
      <c r="R122" s="520"/>
      <c r="S122" s="520"/>
      <c r="T122" s="520"/>
      <c r="U122" s="520"/>
      <c r="V122" s="520"/>
      <c r="W122" s="520"/>
      <c r="X122" s="520"/>
      <c r="Y122" s="520"/>
      <c r="Z122" s="520"/>
      <c r="AA122" s="520"/>
      <c r="AB122" s="194"/>
      <c r="AI122" s="131"/>
      <c r="AJ122" s="131"/>
      <c r="AK122" s="131"/>
      <c r="AL122" s="131"/>
      <c r="AM122" s="131"/>
    </row>
    <row r="123" spans="1:39" s="17" customFormat="1" ht="5.25" customHeight="1" x14ac:dyDescent="0.2">
      <c r="A123" s="21"/>
      <c r="B123" s="192"/>
      <c r="C123" s="104"/>
      <c r="D123" s="220"/>
      <c r="E123" s="220"/>
      <c r="F123" s="220"/>
      <c r="G123" s="220"/>
      <c r="H123" s="220"/>
      <c r="I123" s="220"/>
      <c r="J123" s="220"/>
      <c r="K123" s="220"/>
      <c r="L123" s="220"/>
      <c r="M123" s="220"/>
      <c r="N123" s="220"/>
      <c r="O123" s="102"/>
      <c r="P123" s="520"/>
      <c r="Q123" s="520"/>
      <c r="R123" s="520"/>
      <c r="S123" s="520"/>
      <c r="T123" s="520"/>
      <c r="U123" s="520"/>
      <c r="V123" s="520"/>
      <c r="W123" s="520"/>
      <c r="X123" s="520"/>
      <c r="Y123" s="520"/>
      <c r="Z123" s="520"/>
      <c r="AA123" s="520"/>
      <c r="AB123" s="194"/>
      <c r="AI123" s="131"/>
      <c r="AJ123" s="131"/>
      <c r="AK123" s="131"/>
      <c r="AL123" s="131"/>
      <c r="AM123" s="131"/>
    </row>
    <row r="124" spans="1:39" s="17" customFormat="1" ht="37.5" customHeight="1" x14ac:dyDescent="0.2">
      <c r="A124" s="21"/>
      <c r="B124" s="192"/>
      <c r="C124" s="615"/>
      <c r="D124" s="616"/>
      <c r="E124" s="616"/>
      <c r="F124" s="616"/>
      <c r="G124" s="616"/>
      <c r="H124" s="616"/>
      <c r="I124" s="616"/>
      <c r="J124" s="616"/>
      <c r="K124" s="616"/>
      <c r="L124" s="616"/>
      <c r="M124" s="616"/>
      <c r="N124" s="616"/>
      <c r="O124" s="616"/>
      <c r="P124" s="616"/>
      <c r="Q124" s="616"/>
      <c r="R124" s="616"/>
      <c r="S124" s="616"/>
      <c r="T124" s="616"/>
      <c r="U124" s="616"/>
      <c r="V124" s="616"/>
      <c r="W124" s="616"/>
      <c r="X124" s="616"/>
      <c r="Y124" s="616"/>
      <c r="Z124" s="616"/>
      <c r="AA124" s="617"/>
      <c r="AB124" s="194"/>
      <c r="AI124" s="131"/>
      <c r="AJ124" s="131"/>
      <c r="AK124" s="131"/>
      <c r="AL124" s="131"/>
      <c r="AM124" s="131"/>
    </row>
    <row r="125" spans="1:39" s="17" customFormat="1" ht="12.75" customHeight="1" x14ac:dyDescent="0.2">
      <c r="A125" s="21"/>
      <c r="B125" s="196"/>
      <c r="C125" s="113"/>
      <c r="D125" s="112"/>
      <c r="E125" s="112"/>
      <c r="F125" s="112"/>
      <c r="G125" s="112"/>
      <c r="H125" s="112"/>
      <c r="I125" s="112"/>
      <c r="J125" s="112"/>
      <c r="K125" s="112"/>
      <c r="L125" s="112"/>
      <c r="M125" s="112"/>
      <c r="N125" s="112"/>
      <c r="O125" s="217"/>
      <c r="P125" s="217"/>
      <c r="Q125" s="217"/>
      <c r="R125" s="217"/>
      <c r="S125" s="217"/>
      <c r="T125" s="217"/>
      <c r="U125" s="217"/>
      <c r="V125" s="217"/>
      <c r="W125" s="217"/>
      <c r="X125" s="217"/>
      <c r="Y125" s="217"/>
      <c r="Z125" s="217"/>
      <c r="AA125" s="217"/>
      <c r="AB125" s="197"/>
    </row>
    <row r="126" spans="1:39" s="17" customFormat="1" ht="12.75" customHeight="1" x14ac:dyDescent="0.2">
      <c r="A126" s="21"/>
      <c r="B126" s="7"/>
      <c r="C126" s="218"/>
      <c r="D126" s="218"/>
      <c r="E126" s="218"/>
      <c r="F126" s="218"/>
      <c r="G126" s="218"/>
      <c r="H126" s="218"/>
      <c r="I126" s="218"/>
      <c r="J126" s="218"/>
      <c r="K126" s="218"/>
      <c r="L126" s="218"/>
      <c r="M126" s="218"/>
      <c r="N126" s="218"/>
      <c r="O126" s="218"/>
      <c r="P126" s="218"/>
      <c r="Q126" s="218"/>
      <c r="R126" s="218"/>
      <c r="S126" s="218"/>
      <c r="T126" s="218"/>
      <c r="U126" s="218"/>
      <c r="V126" s="218"/>
      <c r="W126" s="218"/>
      <c r="X126" s="218"/>
      <c r="Y126" s="218"/>
      <c r="Z126" s="218"/>
      <c r="AA126" s="218"/>
      <c r="AB126" s="218"/>
      <c r="AI126" s="131"/>
      <c r="AJ126" s="131"/>
      <c r="AK126" s="131"/>
      <c r="AL126" s="131"/>
      <c r="AM126" s="131"/>
    </row>
    <row r="127" spans="1:39" s="17" customFormat="1" ht="12.75" customHeight="1" x14ac:dyDescent="0.2">
      <c r="A127" s="21"/>
      <c r="B127" s="201" t="s">
        <v>238</v>
      </c>
      <c r="C127" s="189"/>
      <c r="D127" s="189"/>
      <c r="E127" s="189"/>
      <c r="F127" s="189"/>
      <c r="G127" s="189"/>
      <c r="H127" s="189"/>
      <c r="I127" s="189"/>
      <c r="J127" s="189"/>
      <c r="K127" s="189"/>
      <c r="L127" s="189"/>
      <c r="M127" s="189"/>
      <c r="N127" s="189"/>
      <c r="O127" s="189"/>
      <c r="P127" s="189"/>
      <c r="Q127" s="189"/>
      <c r="R127" s="189"/>
      <c r="S127" s="189"/>
      <c r="T127" s="189"/>
      <c r="U127" s="189"/>
      <c r="V127" s="189"/>
      <c r="W127" s="189"/>
      <c r="X127" s="189"/>
      <c r="Y127" s="189"/>
      <c r="Z127" s="189"/>
      <c r="AA127" s="189"/>
      <c r="AB127" s="189"/>
      <c r="AI127" s="131"/>
      <c r="AJ127" s="131"/>
      <c r="AK127" s="131"/>
      <c r="AL127" s="131"/>
      <c r="AM127" s="131"/>
    </row>
    <row r="128" spans="1:39" s="17" customFormat="1" ht="12.75" customHeight="1" thickBot="1" x14ac:dyDescent="0.25">
      <c r="A128" s="21"/>
      <c r="B128" s="201"/>
      <c r="C128" s="189"/>
      <c r="D128" s="189"/>
      <c r="E128" s="189"/>
      <c r="F128" s="189"/>
      <c r="G128" s="189"/>
      <c r="H128" s="189"/>
      <c r="I128" s="189"/>
      <c r="J128" s="189"/>
      <c r="K128" s="189"/>
      <c r="L128" s="189"/>
      <c r="M128" s="189"/>
      <c r="N128" s="189"/>
      <c r="O128" s="189"/>
      <c r="P128" s="189"/>
      <c r="Q128" s="189"/>
      <c r="R128" s="189"/>
      <c r="S128" s="189"/>
      <c r="T128" s="189"/>
      <c r="U128" s="189"/>
      <c r="V128" s="189"/>
      <c r="W128" s="189"/>
      <c r="X128" s="189"/>
      <c r="Y128" s="189"/>
      <c r="Z128" s="189"/>
      <c r="AA128" s="189"/>
      <c r="AB128" s="189"/>
      <c r="AI128" s="131"/>
      <c r="AJ128" s="131"/>
      <c r="AK128" s="131"/>
      <c r="AL128" s="131"/>
      <c r="AM128" s="131"/>
    </row>
    <row r="129" spans="1:39" s="17" customFormat="1" ht="15" customHeight="1" thickBot="1" x14ac:dyDescent="0.25">
      <c r="A129" s="21"/>
      <c r="B129" s="381"/>
      <c r="C129" s="382"/>
      <c r="D129" s="382"/>
      <c r="E129" s="382"/>
      <c r="F129" s="382"/>
      <c r="G129" s="382"/>
      <c r="H129" s="382"/>
      <c r="I129" s="382"/>
      <c r="J129" s="382"/>
      <c r="K129" s="382"/>
      <c r="L129" s="382"/>
      <c r="M129" s="382"/>
      <c r="N129" s="382"/>
      <c r="O129" s="382"/>
      <c r="P129" s="382"/>
      <c r="Q129" s="382"/>
      <c r="R129" s="382"/>
      <c r="S129" s="382"/>
      <c r="T129" s="382"/>
      <c r="U129" s="383"/>
      <c r="V129" s="380"/>
      <c r="W129" s="380"/>
      <c r="X129" s="380"/>
      <c r="Y129" s="380"/>
      <c r="Z129" s="380"/>
      <c r="AA129" s="380"/>
      <c r="AB129" s="417" t="s">
        <v>836</v>
      </c>
      <c r="AI129" s="131"/>
      <c r="AJ129" s="131"/>
      <c r="AK129" s="131"/>
      <c r="AL129" s="131"/>
      <c r="AM129" s="131"/>
    </row>
    <row r="130" spans="1:39" s="17" customFormat="1" ht="12.75" customHeight="1" thickBot="1" x14ac:dyDescent="0.25">
      <c r="A130" s="21"/>
      <c r="B130" s="381" t="s">
        <v>937</v>
      </c>
      <c r="C130" s="382"/>
      <c r="D130" s="382"/>
      <c r="E130" s="382"/>
      <c r="F130" s="382"/>
      <c r="G130" s="382"/>
      <c r="H130" s="382"/>
      <c r="I130" s="382"/>
      <c r="J130" s="382"/>
      <c r="K130" s="382"/>
      <c r="L130" s="382"/>
      <c r="M130" s="382"/>
      <c r="N130" s="382"/>
      <c r="O130" s="382"/>
      <c r="P130" s="382"/>
      <c r="Q130" s="382"/>
      <c r="R130" s="382"/>
      <c r="S130" s="382"/>
      <c r="T130" s="382"/>
      <c r="U130" s="382"/>
      <c r="V130" s="382"/>
      <c r="W130" s="382"/>
      <c r="X130" s="382"/>
      <c r="Y130" s="382"/>
      <c r="Z130" s="382"/>
      <c r="AA130" s="382"/>
      <c r="AB130" s="389"/>
      <c r="AI130" s="131"/>
      <c r="AJ130" s="131"/>
      <c r="AK130" s="131"/>
      <c r="AL130" s="131"/>
      <c r="AM130" s="131"/>
    </row>
    <row r="131" spans="1:39" s="17" customFormat="1" ht="12.75" customHeight="1" x14ac:dyDescent="0.2">
      <c r="A131" s="21"/>
      <c r="B131" s="192"/>
      <c r="C131" s="193"/>
      <c r="D131" s="193"/>
      <c r="E131" s="193"/>
      <c r="F131" s="193"/>
      <c r="G131" s="193"/>
      <c r="H131" s="193"/>
      <c r="I131" s="193"/>
      <c r="J131" s="193"/>
      <c r="K131" s="193"/>
      <c r="L131" s="193"/>
      <c r="M131" s="193"/>
      <c r="N131" s="193"/>
      <c r="O131" s="193"/>
      <c r="P131" s="193"/>
      <c r="Q131" s="193"/>
      <c r="R131" s="193"/>
      <c r="S131" s="193"/>
      <c r="T131" s="193"/>
      <c r="U131" s="193"/>
      <c r="V131" s="193"/>
      <c r="W131" s="193"/>
      <c r="X131" s="193"/>
      <c r="Y131" s="193"/>
      <c r="Z131" s="193"/>
      <c r="AA131" s="193"/>
      <c r="AB131" s="194"/>
      <c r="AI131" s="131"/>
      <c r="AJ131" s="131"/>
      <c r="AK131" s="131"/>
      <c r="AL131" s="131"/>
      <c r="AM131" s="131"/>
    </row>
    <row r="132" spans="1:39" s="17" customFormat="1" ht="12.75" customHeight="1" x14ac:dyDescent="0.2">
      <c r="A132" s="21"/>
      <c r="B132" s="192"/>
      <c r="C132" s="106"/>
      <c r="D132" s="106"/>
      <c r="E132" s="106"/>
      <c r="F132" s="106"/>
      <c r="G132" s="106"/>
      <c r="H132" s="106"/>
      <c r="I132" s="106"/>
      <c r="J132" s="106"/>
      <c r="K132" s="106"/>
      <c r="L132" s="106"/>
      <c r="M132" s="106"/>
      <c r="N132" s="106"/>
      <c r="O132" s="22"/>
      <c r="P132" s="611"/>
      <c r="Q132" s="612"/>
      <c r="R132" s="612"/>
      <c r="S132" s="612"/>
      <c r="T132" s="612" t="s">
        <v>913</v>
      </c>
      <c r="U132" s="612"/>
      <c r="V132" s="612"/>
      <c r="W132" s="612"/>
      <c r="X132" s="748" t="s">
        <v>234</v>
      </c>
      <c r="Y132" s="748"/>
      <c r="Z132" s="748"/>
      <c r="AA132" s="749"/>
      <c r="AB132" s="194"/>
    </row>
    <row r="133" spans="1:39" s="17" customFormat="1" ht="12.75" customHeight="1" x14ac:dyDescent="0.2">
      <c r="A133" s="21"/>
      <c r="B133" s="192"/>
      <c r="C133" s="106"/>
      <c r="D133" s="106"/>
      <c r="E133" s="106"/>
      <c r="F133" s="106"/>
      <c r="G133" s="106"/>
      <c r="H133" s="106"/>
      <c r="I133" s="106"/>
      <c r="J133" s="106"/>
      <c r="K133" s="106"/>
      <c r="L133" s="106"/>
      <c r="M133" s="106"/>
      <c r="N133" s="106"/>
      <c r="O133" s="22"/>
      <c r="P133" s="609" t="s">
        <v>161</v>
      </c>
      <c r="Q133" s="610"/>
      <c r="R133" s="610"/>
      <c r="S133" s="610"/>
      <c r="T133" s="610" t="s">
        <v>160</v>
      </c>
      <c r="U133" s="610"/>
      <c r="V133" s="610"/>
      <c r="W133" s="610"/>
      <c r="X133" s="750"/>
      <c r="Y133" s="750"/>
      <c r="Z133" s="750"/>
      <c r="AA133" s="751"/>
      <c r="AB133" s="194"/>
    </row>
    <row r="134" spans="1:39" s="17" customFormat="1" ht="12.75" customHeight="1" x14ac:dyDescent="0.2">
      <c r="A134" s="21"/>
      <c r="B134" s="192"/>
      <c r="C134" s="106"/>
      <c r="D134" s="106"/>
      <c r="E134" s="106"/>
      <c r="F134" s="106"/>
      <c r="G134" s="106"/>
      <c r="H134" s="106"/>
      <c r="I134" s="106"/>
      <c r="J134" s="106"/>
      <c r="K134" s="106"/>
      <c r="L134" s="106"/>
      <c r="M134" s="106"/>
      <c r="N134" s="106"/>
      <c r="O134" s="22"/>
      <c r="P134" s="609" t="s">
        <v>159</v>
      </c>
      <c r="Q134" s="610"/>
      <c r="R134" s="610"/>
      <c r="S134" s="610"/>
      <c r="T134" s="610" t="s">
        <v>158</v>
      </c>
      <c r="U134" s="610"/>
      <c r="V134" s="610"/>
      <c r="W134" s="610"/>
      <c r="X134" s="750"/>
      <c r="Y134" s="750"/>
      <c r="Z134" s="750"/>
      <c r="AA134" s="751"/>
      <c r="AB134" s="194"/>
    </row>
    <row r="135" spans="1:39" s="17" customFormat="1" ht="12.75" customHeight="1" x14ac:dyDescent="0.2">
      <c r="A135" s="21"/>
      <c r="B135" s="192"/>
      <c r="C135" s="106"/>
      <c r="D135" s="106"/>
      <c r="E135" s="106"/>
      <c r="F135" s="106"/>
      <c r="G135" s="106"/>
      <c r="H135" s="106"/>
      <c r="I135" s="106"/>
      <c r="J135" s="106"/>
      <c r="K135" s="106"/>
      <c r="L135" s="106"/>
      <c r="M135" s="106"/>
      <c r="N135" s="106"/>
      <c r="O135" s="22"/>
      <c r="P135" s="765"/>
      <c r="Q135" s="614"/>
      <c r="R135" s="614"/>
      <c r="S135" s="614"/>
      <c r="T135" s="614" t="s">
        <v>157</v>
      </c>
      <c r="U135" s="614"/>
      <c r="V135" s="614"/>
      <c r="W135" s="614"/>
      <c r="X135" s="752"/>
      <c r="Y135" s="752"/>
      <c r="Z135" s="752"/>
      <c r="AA135" s="753"/>
      <c r="AB135" s="194"/>
    </row>
    <row r="136" spans="1:39" s="17" customFormat="1" ht="12.75" customHeight="1" x14ac:dyDescent="0.2">
      <c r="A136" s="21"/>
      <c r="B136" s="192"/>
      <c r="C136" s="119"/>
      <c r="D136" s="94"/>
      <c r="E136" s="94"/>
      <c r="F136" s="94"/>
      <c r="G136" s="94"/>
      <c r="H136" s="94"/>
      <c r="I136" s="94"/>
      <c r="J136" s="94"/>
      <c r="K136" s="94"/>
      <c r="L136" s="94"/>
      <c r="M136" s="94"/>
      <c r="N136" s="94"/>
      <c r="O136" s="22"/>
      <c r="P136" s="613" t="str">
        <f>IF(P138="..","",IF(OR(P141&gt;P138,P142&gt;P139),"! Review Totals",""))</f>
        <v/>
      </c>
      <c r="Q136" s="613"/>
      <c r="R136" s="613"/>
      <c r="S136" s="613"/>
      <c r="T136" s="613" t="str">
        <f>IF(T138="..","",IF(OR(T141&gt;SUM(T137:W138),T142&gt;T139),"! Review Totals",""))</f>
        <v/>
      </c>
      <c r="U136" s="613"/>
      <c r="V136" s="613"/>
      <c r="W136" s="613"/>
      <c r="X136" s="613" t="str">
        <f>IF(X138="..","",IF(OR(X141&gt;X138,X142&gt;X139),"! Review Totals",""))</f>
        <v/>
      </c>
      <c r="Y136" s="613"/>
      <c r="Z136" s="613"/>
      <c r="AA136" s="613"/>
      <c r="AB136" s="194"/>
    </row>
    <row r="137" spans="1:39" s="17" customFormat="1" ht="12.75" customHeight="1" x14ac:dyDescent="0.2">
      <c r="A137" s="21"/>
      <c r="B137" s="192"/>
      <c r="C137" s="104" t="s">
        <v>837</v>
      </c>
      <c r="D137" s="22"/>
      <c r="E137" s="22"/>
      <c r="F137" s="22"/>
      <c r="G137" s="22"/>
      <c r="H137" s="22"/>
      <c r="J137" s="22"/>
      <c r="K137" s="254" t="s">
        <v>304</v>
      </c>
      <c r="M137" s="22"/>
      <c r="N137" s="22"/>
      <c r="O137" s="22"/>
      <c r="P137" s="498"/>
      <c r="Q137" s="498"/>
      <c r="R137" s="498"/>
      <c r="S137" s="498"/>
      <c r="T137" s="600" t="s">
        <v>66</v>
      </c>
      <c r="U137" s="601"/>
      <c r="V137" s="601"/>
      <c r="W137" s="602"/>
      <c r="X137" s="505"/>
      <c r="Y137" s="92"/>
      <c r="Z137" s="92"/>
      <c r="AA137" s="92"/>
      <c r="AB137" s="194"/>
    </row>
    <row r="138" spans="1:39" s="17" customFormat="1" ht="12.75" customHeight="1" x14ac:dyDescent="0.2">
      <c r="A138" s="21"/>
      <c r="B138" s="192"/>
      <c r="C138" s="104"/>
      <c r="D138" s="118"/>
      <c r="E138" s="118"/>
      <c r="F138" s="118"/>
      <c r="G138" s="118"/>
      <c r="H138" s="220"/>
      <c r="J138" s="220"/>
      <c r="K138" s="102" t="s">
        <v>303</v>
      </c>
      <c r="M138" s="220"/>
      <c r="N138" s="220"/>
      <c r="O138" s="220"/>
      <c r="P138" s="600" t="s">
        <v>66</v>
      </c>
      <c r="Q138" s="601"/>
      <c r="R138" s="601"/>
      <c r="S138" s="602"/>
      <c r="T138" s="600" t="s">
        <v>66</v>
      </c>
      <c r="U138" s="601"/>
      <c r="V138" s="601"/>
      <c r="W138" s="602"/>
      <c r="X138" s="600" t="s">
        <v>66</v>
      </c>
      <c r="Y138" s="601"/>
      <c r="Z138" s="601"/>
      <c r="AA138" s="602"/>
      <c r="AB138" s="194"/>
    </row>
    <row r="139" spans="1:39" s="17" customFormat="1" ht="12.75" customHeight="1" x14ac:dyDescent="0.2">
      <c r="A139" s="21"/>
      <c r="B139" s="192"/>
      <c r="C139" s="104" t="s">
        <v>152</v>
      </c>
      <c r="D139" s="104"/>
      <c r="E139" s="104"/>
      <c r="F139" s="104"/>
      <c r="G139" s="104"/>
      <c r="H139" s="102"/>
      <c r="I139" s="102"/>
      <c r="J139" s="102"/>
      <c r="K139" s="102"/>
      <c r="L139" s="102"/>
      <c r="M139" s="102"/>
      <c r="N139" s="102"/>
      <c r="O139" s="102" t="s">
        <v>58</v>
      </c>
      <c r="P139" s="606" t="str">
        <f>IF(P138=0,0,"..")</f>
        <v>..</v>
      </c>
      <c r="Q139" s="607"/>
      <c r="R139" s="607"/>
      <c r="S139" s="608"/>
      <c r="T139" s="606" t="str">
        <f>IF(T138=0,0,"..")</f>
        <v>..</v>
      </c>
      <c r="U139" s="607"/>
      <c r="V139" s="607"/>
      <c r="W139" s="608"/>
      <c r="X139" s="606" t="str">
        <f>IF(X138=0,0,"..")</f>
        <v>..</v>
      </c>
      <c r="Y139" s="607"/>
      <c r="Z139" s="607"/>
      <c r="AA139" s="608"/>
      <c r="AB139" s="194"/>
    </row>
    <row r="140" spans="1:39" s="17" customFormat="1" ht="12.75" customHeight="1" x14ac:dyDescent="0.2">
      <c r="A140" s="21"/>
      <c r="B140" s="192"/>
      <c r="C140" s="89"/>
      <c r="D140" s="89"/>
      <c r="E140" s="89"/>
      <c r="F140" s="89"/>
      <c r="G140" s="88"/>
      <c r="H140" s="88"/>
      <c r="I140" s="88"/>
      <c r="J140" s="88"/>
      <c r="K140" s="88"/>
      <c r="L140" s="88"/>
      <c r="M140" s="88"/>
      <c r="N140" s="88"/>
      <c r="O140" s="88"/>
      <c r="P140" s="599" t="str">
        <f>IF(AND(P138="..",P139="..",P141="..",P142=".."),"",IF(OR(AND(P138&gt;0,OR(P139=0,P139="..")),AND(OR(P138=0,P138=".."),P139&gt;0)),"Data Missing ↑",IF(AND(P141&gt;0,P138=0),"Data Missing ↑",IF((AND(P142&gt;0,P139=0)),"Data Missing ↑",""))))</f>
        <v/>
      </c>
      <c r="Q140" s="599"/>
      <c r="R140" s="599"/>
      <c r="S140" s="599"/>
      <c r="T140" s="599" t="str">
        <f>IF(AND(T138="..",T139="..",T141="..",T142=".."),"",IF(OR(AND(T138&gt;0,OR(T139=0,T139="..")),AND(OR(T138=0,T138=".."),T139&gt;0)),"Data Missing ↑",IF(AND(T141&gt;0,SUM(T137,T138)=0),"Data Missing ↑",IF(AND(T139=0,T142&gt;0),"Data Missing ↑",""))))</f>
        <v/>
      </c>
      <c r="U140" s="599"/>
      <c r="V140" s="599"/>
      <c r="W140" s="599"/>
      <c r="X140" s="599" t="str">
        <f>IF(AND(X138="..",X139="..",X141="..",X142=".."),"",IF(OR(AND(X138&gt;0,OR(X139=0,X139="..")),AND(OR(X138=0,X138=".."),X139&gt;0)),"Data Missing ↑",IF(AND(X141&gt;0,X138=0),"Data Missing ↑",IF((AND(X142&gt;0,X139=0)),"Data Missing ↑",""))))</f>
        <v/>
      </c>
      <c r="Y140" s="599"/>
      <c r="Z140" s="599"/>
      <c r="AA140" s="599"/>
      <c r="AB140" s="194"/>
    </row>
    <row r="141" spans="1:39" s="17" customFormat="1" ht="12.75" customHeight="1" x14ac:dyDescent="0.2">
      <c r="A141" s="21"/>
      <c r="B141" s="192"/>
      <c r="C141" s="104" t="s">
        <v>307</v>
      </c>
      <c r="D141" s="117"/>
      <c r="E141" s="117"/>
      <c r="F141" s="117"/>
      <c r="G141" s="117"/>
      <c r="H141" s="220"/>
      <c r="I141" s="220"/>
      <c r="J141" s="220"/>
      <c r="K141" s="220"/>
      <c r="L141" s="220"/>
      <c r="M141" s="220"/>
      <c r="N141" s="220"/>
      <c r="O141" s="220"/>
      <c r="P141" s="603" t="str">
        <f>IF(P138="..","..",0)</f>
        <v>..</v>
      </c>
      <c r="Q141" s="604"/>
      <c r="R141" s="604"/>
      <c r="S141" s="605"/>
      <c r="T141" s="603" t="str">
        <f>IF(T138="..","..",0)</f>
        <v>..</v>
      </c>
      <c r="U141" s="604"/>
      <c r="V141" s="604"/>
      <c r="W141" s="605"/>
      <c r="X141" s="603" t="str">
        <f>IF(X138="..","..",0)</f>
        <v>..</v>
      </c>
      <c r="Y141" s="604"/>
      <c r="Z141" s="604"/>
      <c r="AA141" s="605"/>
      <c r="AB141" s="194"/>
    </row>
    <row r="142" spans="1:39" s="17" customFormat="1" ht="12.75" customHeight="1" x14ac:dyDescent="0.2">
      <c r="A142" s="21"/>
      <c r="B142" s="192"/>
      <c r="C142" s="104" t="s">
        <v>152</v>
      </c>
      <c r="D142" s="104"/>
      <c r="E142" s="104"/>
      <c r="F142" s="104"/>
      <c r="G142" s="104"/>
      <c r="H142" s="220"/>
      <c r="I142" s="220"/>
      <c r="J142" s="220"/>
      <c r="K142" s="220"/>
      <c r="L142" s="220"/>
      <c r="M142" s="220"/>
      <c r="N142" s="220"/>
      <c r="O142" s="102" t="s">
        <v>58</v>
      </c>
      <c r="P142" s="596" t="str">
        <f>IF(P138="..","..",0)</f>
        <v>..</v>
      </c>
      <c r="Q142" s="597"/>
      <c r="R142" s="597"/>
      <c r="S142" s="598"/>
      <c r="T142" s="596" t="str">
        <f>IF(T138="..","..",0)</f>
        <v>..</v>
      </c>
      <c r="U142" s="597"/>
      <c r="V142" s="597"/>
      <c r="W142" s="598"/>
      <c r="X142" s="596" t="str">
        <f>IF(X138="..","..",0)</f>
        <v>..</v>
      </c>
      <c r="Y142" s="597"/>
      <c r="Z142" s="597"/>
      <c r="AA142" s="598"/>
      <c r="AB142" s="194"/>
    </row>
    <row r="143" spans="1:39" s="17" customFormat="1" ht="12.75" customHeight="1" x14ac:dyDescent="0.2">
      <c r="A143" s="21"/>
      <c r="B143" s="192"/>
      <c r="C143" s="89"/>
      <c r="D143" s="89"/>
      <c r="E143" s="89"/>
      <c r="F143" s="89"/>
      <c r="G143" s="88"/>
      <c r="H143" s="88"/>
      <c r="I143" s="88"/>
      <c r="J143" s="88"/>
      <c r="K143" s="88"/>
      <c r="L143" s="88"/>
      <c r="M143" s="88"/>
      <c r="N143" s="88"/>
      <c r="O143" s="88"/>
      <c r="P143" s="626" t="str">
        <f>IF(OR(AND(P141="..",P142=".."),AND(P141=0,P142=0)),"",IF(AND(ISNUMBER(P141),ISNUMBER(P142),P141&gt;0,P142&gt;0),"","Data Missing ↑"))</f>
        <v/>
      </c>
      <c r="Q143" s="626"/>
      <c r="R143" s="626"/>
      <c r="S143" s="626"/>
      <c r="T143" s="626" t="str">
        <f>IF(OR(AND(T141="..",T142=".."),AND(T141=0,T142=0)),"",IF(AND(ISNUMBER(T141),ISNUMBER(T142),T141&gt;0,T142&gt;0),"",IF(AND(ISNUMBER(T141),T141&gt;0,$T$140=""),"","Data Missing ↑")))</f>
        <v/>
      </c>
      <c r="U143" s="626"/>
      <c r="V143" s="626"/>
      <c r="W143" s="626"/>
      <c r="X143" s="626" t="str">
        <f>IF(OR(AND(X141="..",X142=".."),AND(X141=0,X142=0)),"",IF(AND(ISNUMBER(X141),ISNUMBER(X142),X141&gt;0,X142&gt;0),"","Data Missing ↑"))</f>
        <v/>
      </c>
      <c r="Y143" s="626"/>
      <c r="Z143" s="626"/>
      <c r="AA143" s="626"/>
      <c r="AB143" s="194"/>
    </row>
    <row r="144" spans="1:39" s="17" customFormat="1" ht="12.75" customHeight="1" x14ac:dyDescent="0.2">
      <c r="A144" s="21"/>
      <c r="B144" s="192"/>
      <c r="C144" s="523" t="s">
        <v>1387</v>
      </c>
      <c r="D144" s="220"/>
      <c r="E144" s="220"/>
      <c r="F144" s="220"/>
      <c r="G144" s="220"/>
      <c r="H144" s="220"/>
      <c r="I144" s="220"/>
      <c r="J144" s="220"/>
      <c r="K144" s="220"/>
      <c r="L144" s="220"/>
      <c r="M144" s="220"/>
      <c r="N144" s="220"/>
      <c r="O144" s="102"/>
      <c r="P144" s="520"/>
      <c r="Q144" s="520"/>
      <c r="R144" s="520"/>
      <c r="S144" s="520"/>
      <c r="T144" s="520"/>
      <c r="U144" s="520"/>
      <c r="V144" s="520"/>
      <c r="W144" s="520"/>
      <c r="X144" s="520"/>
      <c r="Y144" s="520"/>
      <c r="Z144" s="520"/>
      <c r="AA144" s="520"/>
      <c r="AB144" s="194"/>
      <c r="AI144" s="131"/>
      <c r="AJ144" s="131"/>
      <c r="AK144" s="131"/>
      <c r="AL144" s="131"/>
      <c r="AM144" s="131"/>
    </row>
    <row r="145" spans="1:39" s="17" customFormat="1" ht="5.25" customHeight="1" x14ac:dyDescent="0.2">
      <c r="A145" s="21"/>
      <c r="B145" s="192"/>
      <c r="C145" s="104"/>
      <c r="D145" s="220"/>
      <c r="E145" s="220"/>
      <c r="F145" s="220"/>
      <c r="G145" s="220"/>
      <c r="H145" s="220"/>
      <c r="I145" s="220"/>
      <c r="J145" s="220"/>
      <c r="K145" s="220"/>
      <c r="L145" s="220"/>
      <c r="M145" s="220"/>
      <c r="N145" s="220"/>
      <c r="O145" s="102"/>
      <c r="P145" s="520"/>
      <c r="Q145" s="520"/>
      <c r="R145" s="520"/>
      <c r="S145" s="520"/>
      <c r="T145" s="520"/>
      <c r="U145" s="520"/>
      <c r="V145" s="520"/>
      <c r="W145" s="520"/>
      <c r="X145" s="520"/>
      <c r="Y145" s="520"/>
      <c r="Z145" s="520"/>
      <c r="AA145" s="520"/>
      <c r="AB145" s="194"/>
      <c r="AI145" s="131"/>
      <c r="AJ145" s="131"/>
      <c r="AK145" s="131"/>
      <c r="AL145" s="131"/>
      <c r="AM145" s="131"/>
    </row>
    <row r="146" spans="1:39" s="17" customFormat="1" ht="37.5" customHeight="1" x14ac:dyDescent="0.2">
      <c r="A146" s="21"/>
      <c r="B146" s="192"/>
      <c r="C146" s="615"/>
      <c r="D146" s="616"/>
      <c r="E146" s="616"/>
      <c r="F146" s="616"/>
      <c r="G146" s="616"/>
      <c r="H146" s="616"/>
      <c r="I146" s="616"/>
      <c r="J146" s="616"/>
      <c r="K146" s="616"/>
      <c r="L146" s="616"/>
      <c r="M146" s="616"/>
      <c r="N146" s="616"/>
      <c r="O146" s="616"/>
      <c r="P146" s="616"/>
      <c r="Q146" s="616"/>
      <c r="R146" s="616"/>
      <c r="S146" s="616"/>
      <c r="T146" s="616"/>
      <c r="U146" s="616"/>
      <c r="V146" s="616"/>
      <c r="W146" s="616"/>
      <c r="X146" s="616"/>
      <c r="Y146" s="616"/>
      <c r="Z146" s="616"/>
      <c r="AA146" s="617"/>
      <c r="AB146" s="194"/>
      <c r="AI146" s="131"/>
      <c r="AJ146" s="131"/>
      <c r="AK146" s="131"/>
      <c r="AL146" s="131"/>
      <c r="AM146" s="131"/>
    </row>
    <row r="147" spans="1:39" s="17" customFormat="1" ht="12.75" customHeight="1" thickBot="1" x14ac:dyDescent="0.25">
      <c r="A147" s="21"/>
      <c r="B147" s="192"/>
      <c r="C147" s="104"/>
      <c r="D147" s="220"/>
      <c r="E147" s="220"/>
      <c r="F147" s="220"/>
      <c r="G147" s="220"/>
      <c r="H147" s="220"/>
      <c r="I147" s="220"/>
      <c r="J147" s="220"/>
      <c r="K147" s="220"/>
      <c r="L147" s="220"/>
      <c r="M147" s="220"/>
      <c r="N147" s="102"/>
      <c r="O147" s="102"/>
      <c r="P147" s="102"/>
      <c r="Q147" s="102"/>
      <c r="R147" s="102"/>
      <c r="S147" s="102"/>
      <c r="T147" s="102"/>
      <c r="U147" s="102"/>
      <c r="V147" s="102"/>
      <c r="W147" s="102"/>
      <c r="X147" s="102"/>
      <c r="Y147" s="102"/>
      <c r="Z147" s="102"/>
      <c r="AA147" s="102"/>
      <c r="AB147" s="194"/>
    </row>
    <row r="148" spans="1:39" s="17" customFormat="1" ht="15" customHeight="1" thickBot="1" x14ac:dyDescent="0.25">
      <c r="A148" s="21"/>
      <c r="B148" s="381" t="s">
        <v>295</v>
      </c>
      <c r="C148" s="382"/>
      <c r="D148" s="382"/>
      <c r="E148" s="382"/>
      <c r="F148" s="382"/>
      <c r="G148" s="382"/>
      <c r="H148" s="382"/>
      <c r="I148" s="382"/>
      <c r="J148" s="382"/>
      <c r="K148" s="382"/>
      <c r="L148" s="382"/>
      <c r="M148" s="382"/>
      <c r="N148" s="382"/>
      <c r="O148" s="382"/>
      <c r="P148" s="382"/>
      <c r="Q148" s="382"/>
      <c r="R148" s="382"/>
      <c r="S148" s="382"/>
      <c r="T148" s="382"/>
      <c r="U148" s="383"/>
      <c r="V148" s="380"/>
      <c r="W148" s="380"/>
      <c r="X148" s="380"/>
      <c r="Y148" s="380"/>
      <c r="Z148" s="380"/>
      <c r="AA148" s="380"/>
      <c r="AB148" s="417" t="s">
        <v>836</v>
      </c>
      <c r="AI148" s="131"/>
      <c r="AJ148" s="131"/>
      <c r="AK148" s="131"/>
      <c r="AL148" s="131"/>
      <c r="AM148" s="131"/>
    </row>
    <row r="149" spans="1:39" s="17" customFormat="1" ht="12.75" customHeight="1" x14ac:dyDescent="0.2">
      <c r="A149" s="21"/>
      <c r="B149" s="116"/>
      <c r="C149" s="104"/>
      <c r="D149" s="220"/>
      <c r="E149" s="220"/>
      <c r="F149" s="220"/>
      <c r="G149" s="220"/>
      <c r="H149" s="220"/>
      <c r="I149" s="220"/>
      <c r="J149" s="220"/>
      <c r="K149" s="220"/>
      <c r="L149" s="220"/>
      <c r="M149" s="220"/>
      <c r="N149" s="220"/>
      <c r="O149" s="102"/>
      <c r="P149" s="107"/>
      <c r="Q149" s="107"/>
      <c r="R149" s="107"/>
      <c r="S149" s="107"/>
      <c r="T149" s="107"/>
      <c r="U149" s="107"/>
      <c r="V149" s="248"/>
      <c r="W149" s="248"/>
      <c r="X149" s="248"/>
      <c r="Y149" s="248"/>
      <c r="Z149" s="248"/>
      <c r="AA149" s="248"/>
      <c r="AB149" s="249"/>
      <c r="AI149" s="131"/>
      <c r="AJ149" s="131"/>
      <c r="AK149" s="131"/>
      <c r="AL149" s="131"/>
      <c r="AM149" s="131"/>
    </row>
    <row r="150" spans="1:39" s="17" customFormat="1" ht="12.75" customHeight="1" x14ac:dyDescent="0.2">
      <c r="A150" s="21"/>
      <c r="B150" s="116"/>
      <c r="C150" s="106"/>
      <c r="D150" s="106"/>
      <c r="E150" s="106"/>
      <c r="F150" s="106"/>
      <c r="G150" s="106"/>
      <c r="H150" s="106"/>
      <c r="I150" s="106"/>
      <c r="J150" s="106"/>
      <c r="K150" s="106"/>
      <c r="L150" s="106"/>
      <c r="M150" s="106"/>
      <c r="N150" s="106"/>
      <c r="O150" s="106"/>
      <c r="P150" s="121"/>
      <c r="Q150" s="120"/>
      <c r="R150" s="106"/>
      <c r="S150" s="106"/>
      <c r="T150" s="22"/>
      <c r="U150" s="22"/>
      <c r="V150" s="22"/>
      <c r="W150" s="22"/>
      <c r="X150" s="22"/>
      <c r="Y150" s="22"/>
      <c r="Z150" s="22"/>
      <c r="AA150" s="22"/>
      <c r="AB150" s="115"/>
      <c r="AI150" s="131"/>
      <c r="AJ150" s="131"/>
      <c r="AK150" s="131"/>
      <c r="AL150" s="131"/>
      <c r="AM150" s="131"/>
    </row>
    <row r="151" spans="1:39" s="17" customFormat="1" ht="12.75" customHeight="1" x14ac:dyDescent="0.2">
      <c r="A151" s="21"/>
      <c r="B151" s="116"/>
      <c r="C151" s="106"/>
      <c r="D151" s="106"/>
      <c r="E151" s="106"/>
      <c r="F151" s="106"/>
      <c r="G151" s="106"/>
      <c r="H151" s="106"/>
      <c r="I151" s="106"/>
      <c r="J151" s="106"/>
      <c r="K151" s="106"/>
      <c r="L151" s="106"/>
      <c r="M151" s="106"/>
      <c r="N151" s="106"/>
      <c r="O151" s="106"/>
      <c r="P151" s="22"/>
      <c r="Q151" s="22"/>
      <c r="R151" s="22"/>
      <c r="S151" s="22"/>
      <c r="T151" s="625" t="s">
        <v>235</v>
      </c>
      <c r="U151" s="623"/>
      <c r="V151" s="623"/>
      <c r="W151" s="623"/>
      <c r="X151" s="623"/>
      <c r="Y151" s="623"/>
      <c r="Z151" s="623"/>
      <c r="AA151" s="624"/>
      <c r="AB151" s="115"/>
      <c r="AI151" s="131"/>
      <c r="AJ151" s="131"/>
      <c r="AK151" s="131"/>
      <c r="AL151" s="131"/>
      <c r="AM151" s="131"/>
    </row>
    <row r="152" spans="1:39" s="17" customFormat="1" ht="12.75" customHeight="1" x14ac:dyDescent="0.2">
      <c r="A152" s="21"/>
      <c r="B152" s="116"/>
      <c r="C152" s="106"/>
      <c r="D152" s="106"/>
      <c r="E152" s="106"/>
      <c r="F152" s="106"/>
      <c r="G152" s="106"/>
      <c r="H152" s="106"/>
      <c r="I152" s="106"/>
      <c r="J152" s="106"/>
      <c r="K152" s="106"/>
      <c r="L152" s="106"/>
      <c r="M152" s="106"/>
      <c r="N152" s="106"/>
      <c r="O152" s="106"/>
      <c r="P152" s="22"/>
      <c r="Q152" s="22"/>
      <c r="R152" s="22"/>
      <c r="S152" s="22"/>
      <c r="T152" s="625" t="s">
        <v>99</v>
      </c>
      <c r="U152" s="623"/>
      <c r="V152" s="623"/>
      <c r="W152" s="623"/>
      <c r="X152" s="623"/>
      <c r="Y152" s="623"/>
      <c r="Z152" s="623"/>
      <c r="AA152" s="624"/>
      <c r="AB152" s="115"/>
      <c r="AI152" s="131"/>
      <c r="AJ152" s="131"/>
      <c r="AK152" s="131"/>
      <c r="AL152" s="131"/>
      <c r="AM152" s="131"/>
    </row>
    <row r="153" spans="1:39" s="17" customFormat="1" ht="12.75" customHeight="1" x14ac:dyDescent="0.2">
      <c r="A153" s="21"/>
      <c r="B153" s="116"/>
      <c r="C153" s="106"/>
      <c r="D153" s="106"/>
      <c r="E153" s="106"/>
      <c r="F153" s="106"/>
      <c r="G153" s="106"/>
      <c r="H153" s="106"/>
      <c r="I153" s="106"/>
      <c r="J153" s="106"/>
      <c r="K153" s="106"/>
      <c r="L153" s="106"/>
      <c r="M153" s="106"/>
      <c r="N153" s="106"/>
      <c r="O153" s="106"/>
      <c r="P153" s="22"/>
      <c r="Q153" s="22"/>
      <c r="R153" s="22"/>
      <c r="S153" s="22"/>
      <c r="T153" s="827" t="s">
        <v>242</v>
      </c>
      <c r="U153" s="618"/>
      <c r="V153" s="618"/>
      <c r="W153" s="619"/>
      <c r="X153" s="773" t="s">
        <v>85</v>
      </c>
      <c r="Y153" s="594"/>
      <c r="Z153" s="594"/>
      <c r="AA153" s="825"/>
      <c r="AB153" s="115"/>
      <c r="AI153" s="131"/>
      <c r="AJ153" s="131"/>
      <c r="AK153" s="131"/>
      <c r="AL153" s="131"/>
      <c r="AM153" s="131"/>
    </row>
    <row r="154" spans="1:39" s="17" customFormat="1" ht="12.75" customHeight="1" x14ac:dyDescent="0.2">
      <c r="A154" s="21"/>
      <c r="B154" s="116"/>
      <c r="C154" s="106"/>
      <c r="D154" s="106"/>
      <c r="E154" s="106"/>
      <c r="F154" s="106"/>
      <c r="G154" s="106"/>
      <c r="H154" s="106"/>
      <c r="I154" s="106"/>
      <c r="J154" s="106"/>
      <c r="K154" s="106"/>
      <c r="L154" s="106"/>
      <c r="M154" s="106"/>
      <c r="N154" s="106"/>
      <c r="O154" s="106"/>
      <c r="P154" s="22"/>
      <c r="Q154" s="22"/>
      <c r="R154" s="22"/>
      <c r="S154" s="22"/>
      <c r="T154" s="828"/>
      <c r="U154" s="829"/>
      <c r="V154" s="829"/>
      <c r="W154" s="830"/>
      <c r="X154" s="774"/>
      <c r="Y154" s="775"/>
      <c r="Z154" s="775"/>
      <c r="AA154" s="826"/>
      <c r="AB154" s="115"/>
      <c r="AI154" s="131"/>
      <c r="AJ154" s="131"/>
      <c r="AK154" s="131"/>
      <c r="AL154" s="131"/>
      <c r="AM154" s="131"/>
    </row>
    <row r="155" spans="1:39" s="17" customFormat="1" ht="12.75" customHeight="1" x14ac:dyDescent="0.2">
      <c r="A155" s="21"/>
      <c r="B155" s="116"/>
      <c r="C155" s="119"/>
      <c r="D155" s="94"/>
      <c r="E155" s="94"/>
      <c r="F155" s="94"/>
      <c r="G155" s="94"/>
      <c r="H155" s="94"/>
      <c r="I155" s="94"/>
      <c r="J155" s="94"/>
      <c r="K155" s="94"/>
      <c r="L155" s="94"/>
      <c r="M155" s="94"/>
      <c r="N155" s="94"/>
      <c r="O155" s="94"/>
      <c r="P155" s="22"/>
      <c r="Q155" s="22"/>
      <c r="R155" s="22"/>
      <c r="S155" s="22"/>
      <c r="T155" s="613" t="str">
        <f>IF(T156="..","",IF(OR(T159&gt;T156,T160&gt;T157),"! Review Totals",""))</f>
        <v/>
      </c>
      <c r="U155" s="613"/>
      <c r="V155" s="613"/>
      <c r="W155" s="613"/>
      <c r="X155" s="613" t="str">
        <f>IF(X156="..","",IF(OR(X159&gt;X156,X160&gt;X157),"! Review Totals",""))</f>
        <v/>
      </c>
      <c r="Y155" s="613"/>
      <c r="Z155" s="613"/>
      <c r="AA155" s="613"/>
      <c r="AB155" s="115"/>
      <c r="AI155" s="131"/>
      <c r="AJ155" s="131"/>
      <c r="AK155" s="131"/>
      <c r="AL155" s="131"/>
      <c r="AM155" s="131"/>
    </row>
    <row r="156" spans="1:39" s="17" customFormat="1" ht="12.75" customHeight="1" x14ac:dyDescent="0.2">
      <c r="A156" s="21"/>
      <c r="B156" s="116"/>
      <c r="C156" s="104" t="s">
        <v>837</v>
      </c>
      <c r="D156" s="118"/>
      <c r="E156" s="118"/>
      <c r="F156" s="118"/>
      <c r="G156" s="118"/>
      <c r="H156" s="220"/>
      <c r="I156" s="220"/>
      <c r="J156" s="220"/>
      <c r="K156" s="220"/>
      <c r="L156" s="220"/>
      <c r="M156" s="220"/>
      <c r="N156" s="220"/>
      <c r="O156" s="220"/>
      <c r="P156" s="22"/>
      <c r="Q156" s="22"/>
      <c r="R156" s="22"/>
      <c r="S156" s="22"/>
      <c r="T156" s="600" t="s">
        <v>66</v>
      </c>
      <c r="U156" s="601"/>
      <c r="V156" s="601"/>
      <c r="W156" s="602"/>
      <c r="X156" s="600" t="s">
        <v>66</v>
      </c>
      <c r="Y156" s="601"/>
      <c r="Z156" s="601"/>
      <c r="AA156" s="602"/>
      <c r="AB156" s="115"/>
      <c r="AI156" s="131"/>
      <c r="AJ156" s="131"/>
      <c r="AK156" s="131"/>
      <c r="AL156" s="131"/>
      <c r="AM156" s="131"/>
    </row>
    <row r="157" spans="1:39" s="17" customFormat="1" ht="12.75" customHeight="1" x14ac:dyDescent="0.2">
      <c r="A157" s="21"/>
      <c r="B157" s="116"/>
      <c r="C157" s="104" t="s">
        <v>152</v>
      </c>
      <c r="D157" s="104"/>
      <c r="E157" s="104"/>
      <c r="F157" s="104"/>
      <c r="G157" s="104"/>
      <c r="H157" s="102"/>
      <c r="I157" s="102"/>
      <c r="J157" s="102"/>
      <c r="K157" s="102"/>
      <c r="L157" s="102"/>
      <c r="M157" s="102"/>
      <c r="N157" s="102"/>
      <c r="O157" s="102"/>
      <c r="P157" s="22"/>
      <c r="Q157" s="22"/>
      <c r="R157" s="22"/>
      <c r="S157" s="102" t="s">
        <v>58</v>
      </c>
      <c r="T157" s="606" t="str">
        <f>IF(T156=0,0,"..")</f>
        <v>..</v>
      </c>
      <c r="U157" s="607"/>
      <c r="V157" s="607"/>
      <c r="W157" s="608"/>
      <c r="X157" s="606" t="str">
        <f>IF(X156=0,0,"..")</f>
        <v>..</v>
      </c>
      <c r="Y157" s="607"/>
      <c r="Z157" s="607"/>
      <c r="AA157" s="608"/>
      <c r="AB157" s="115"/>
      <c r="AI157" s="131"/>
      <c r="AJ157" s="131"/>
      <c r="AK157" s="131"/>
      <c r="AL157" s="131"/>
      <c r="AM157" s="131"/>
    </row>
    <row r="158" spans="1:39" s="17" customFormat="1" ht="12.75" customHeight="1" x14ac:dyDescent="0.2">
      <c r="A158" s="21"/>
      <c r="B158" s="116"/>
      <c r="C158" s="89"/>
      <c r="D158" s="89"/>
      <c r="E158" s="89"/>
      <c r="F158" s="89"/>
      <c r="G158" s="88"/>
      <c r="H158" s="88"/>
      <c r="I158" s="88"/>
      <c r="J158" s="88"/>
      <c r="K158" s="88"/>
      <c r="L158" s="88"/>
      <c r="M158" s="88"/>
      <c r="N158" s="88"/>
      <c r="O158" s="88"/>
      <c r="P158" s="22"/>
      <c r="Q158" s="22"/>
      <c r="R158" s="22"/>
      <c r="S158" s="88"/>
      <c r="T158" s="599" t="str">
        <f>IF(AND(T156="..",T157="..",T159="..",T160=".."),"",IF(OR(AND(T156&gt;0,OR(T157=0,T157="..")),AND(OR(T156=0,T156=".."),T157&gt;0)),"Data Missing ↑",IF(AND(T159&gt;0,T156=0),"Data Missing ↑",IF((AND(T160&gt;0,T157=0)),"Data Missing ↑",""))))</f>
        <v/>
      </c>
      <c r="U158" s="599"/>
      <c r="V158" s="599"/>
      <c r="W158" s="599"/>
      <c r="X158" s="599" t="str">
        <f>IF(AND(X156="..",X157="..",X159="..",X160=".."),"",IF(OR(AND(X156&gt;0,OR(X157=0,X157="..")),AND(OR(X156=0,X156=".."),X157&gt;0)),"Data Missing ↑",IF(AND(X159&gt;0,X156=0),"Data Missing ↑",IF((AND(X160&gt;0,X157=0)),"Data Missing ↑",""))))</f>
        <v/>
      </c>
      <c r="Y158" s="599"/>
      <c r="Z158" s="599"/>
      <c r="AA158" s="599"/>
      <c r="AB158" s="115"/>
      <c r="AI158" s="131"/>
      <c r="AJ158" s="131"/>
      <c r="AK158" s="131"/>
      <c r="AL158" s="131"/>
      <c r="AM158" s="131"/>
    </row>
    <row r="159" spans="1:39" s="17" customFormat="1" ht="12.75" customHeight="1" x14ac:dyDescent="0.2">
      <c r="A159" s="21"/>
      <c r="B159" s="116"/>
      <c r="C159" s="104" t="s">
        <v>307</v>
      </c>
      <c r="D159" s="117"/>
      <c r="E159" s="117"/>
      <c r="F159" s="117"/>
      <c r="G159" s="117"/>
      <c r="H159" s="220"/>
      <c r="I159" s="220"/>
      <c r="J159" s="220"/>
      <c r="K159" s="220"/>
      <c r="L159" s="220"/>
      <c r="M159" s="220"/>
      <c r="N159" s="220"/>
      <c r="O159" s="220"/>
      <c r="P159" s="22"/>
      <c r="Q159" s="22"/>
      <c r="R159" s="22"/>
      <c r="S159" s="220"/>
      <c r="T159" s="603" t="str">
        <f>IF(T156="..","..",0)</f>
        <v>..</v>
      </c>
      <c r="U159" s="604"/>
      <c r="V159" s="604"/>
      <c r="W159" s="605"/>
      <c r="X159" s="603" t="str">
        <f>IF(X156="..","..",0)</f>
        <v>..</v>
      </c>
      <c r="Y159" s="604"/>
      <c r="Z159" s="604"/>
      <c r="AA159" s="605"/>
      <c r="AB159" s="115"/>
      <c r="AI159" s="131"/>
      <c r="AJ159" s="131"/>
      <c r="AK159" s="131"/>
      <c r="AL159" s="131"/>
      <c r="AM159" s="131"/>
    </row>
    <row r="160" spans="1:39" s="17" customFormat="1" ht="12.75" customHeight="1" x14ac:dyDescent="0.2">
      <c r="A160" s="21"/>
      <c r="B160" s="116"/>
      <c r="C160" s="104" t="s">
        <v>152</v>
      </c>
      <c r="D160" s="104"/>
      <c r="E160" s="104"/>
      <c r="F160" s="104"/>
      <c r="G160" s="104"/>
      <c r="H160" s="220"/>
      <c r="I160" s="220"/>
      <c r="J160" s="220"/>
      <c r="K160" s="220"/>
      <c r="L160" s="220"/>
      <c r="M160" s="220"/>
      <c r="N160" s="220"/>
      <c r="O160" s="102"/>
      <c r="P160" s="22"/>
      <c r="Q160" s="22"/>
      <c r="R160" s="22"/>
      <c r="S160" s="102" t="s">
        <v>58</v>
      </c>
      <c r="T160" s="596" t="str">
        <f>IF(T156="..","..",0)</f>
        <v>..</v>
      </c>
      <c r="U160" s="597"/>
      <c r="V160" s="597"/>
      <c r="W160" s="598"/>
      <c r="X160" s="596" t="str">
        <f>IF(X156="..","..",0)</f>
        <v>..</v>
      </c>
      <c r="Y160" s="597"/>
      <c r="Z160" s="597"/>
      <c r="AA160" s="598"/>
      <c r="AB160" s="115"/>
      <c r="AI160" s="131"/>
      <c r="AJ160" s="131"/>
      <c r="AK160" s="131"/>
      <c r="AL160" s="131"/>
      <c r="AM160" s="131"/>
    </row>
    <row r="161" spans="1:39" s="17" customFormat="1" ht="12.75" customHeight="1" x14ac:dyDescent="0.2">
      <c r="A161" s="21"/>
      <c r="B161" s="116"/>
      <c r="C161" s="89"/>
      <c r="D161" s="89"/>
      <c r="E161" s="89"/>
      <c r="F161" s="89"/>
      <c r="G161" s="88"/>
      <c r="H161" s="88"/>
      <c r="I161" s="88"/>
      <c r="J161" s="88"/>
      <c r="K161" s="88"/>
      <c r="L161" s="88"/>
      <c r="M161" s="88"/>
      <c r="N161" s="88"/>
      <c r="O161" s="88"/>
      <c r="P161" s="22"/>
      <c r="Q161" s="22"/>
      <c r="R161" s="22"/>
      <c r="S161" s="88"/>
      <c r="T161" s="626" t="str">
        <f>IF(OR(AND(T159="..",T160=".."),AND(T159=0,T160=0)),"",IF(AND(ISNUMBER(T159),ISNUMBER(T160),T159&gt;0,T160&gt;0),"","Data Missing ↑"))</f>
        <v/>
      </c>
      <c r="U161" s="626"/>
      <c r="V161" s="626"/>
      <c r="W161" s="626"/>
      <c r="X161" s="626" t="str">
        <f>IF(OR(AND(X159="..",X160=".."),AND(X159=0,X160=0)),"",IF(AND(ISNUMBER(X159),ISNUMBER(X160),X159&gt;0,X160&gt;0),"","Data Missing ↑"))</f>
        <v/>
      </c>
      <c r="Y161" s="626"/>
      <c r="Z161" s="626"/>
      <c r="AA161" s="626"/>
      <c r="AB161" s="115"/>
      <c r="AI161" s="131"/>
      <c r="AJ161" s="131"/>
      <c r="AK161" s="131"/>
      <c r="AL161" s="131"/>
      <c r="AM161" s="131"/>
    </row>
    <row r="162" spans="1:39" s="17" customFormat="1" ht="12.75" customHeight="1" x14ac:dyDescent="0.2">
      <c r="A162" s="21"/>
      <c r="B162" s="192"/>
      <c r="C162" s="523" t="s">
        <v>1387</v>
      </c>
      <c r="D162" s="220"/>
      <c r="E162" s="220"/>
      <c r="F162" s="220"/>
      <c r="G162" s="220"/>
      <c r="H162" s="220"/>
      <c r="I162" s="220"/>
      <c r="J162" s="220"/>
      <c r="K162" s="220"/>
      <c r="L162" s="220"/>
      <c r="M162" s="220"/>
      <c r="N162" s="220"/>
      <c r="O162" s="102"/>
      <c r="P162" s="520"/>
      <c r="Q162" s="520"/>
      <c r="R162" s="520"/>
      <c r="S162" s="520"/>
      <c r="T162" s="520"/>
      <c r="U162" s="520"/>
      <c r="V162" s="520"/>
      <c r="W162" s="520"/>
      <c r="X162" s="520"/>
      <c r="Y162" s="520"/>
      <c r="Z162" s="520"/>
      <c r="AA162" s="520"/>
      <c r="AB162" s="194"/>
      <c r="AI162" s="131"/>
      <c r="AJ162" s="131"/>
      <c r="AK162" s="131"/>
      <c r="AL162" s="131"/>
      <c r="AM162" s="131"/>
    </row>
    <row r="163" spans="1:39" s="17" customFormat="1" ht="5.25" customHeight="1" x14ac:dyDescent="0.2">
      <c r="A163" s="21"/>
      <c r="B163" s="192"/>
      <c r="C163" s="104"/>
      <c r="D163" s="220"/>
      <c r="E163" s="220"/>
      <c r="F163" s="220"/>
      <c r="G163" s="220"/>
      <c r="H163" s="220"/>
      <c r="I163" s="220"/>
      <c r="J163" s="220"/>
      <c r="K163" s="220"/>
      <c r="L163" s="220"/>
      <c r="M163" s="220"/>
      <c r="N163" s="220"/>
      <c r="O163" s="102"/>
      <c r="P163" s="520"/>
      <c r="Q163" s="520"/>
      <c r="R163" s="520"/>
      <c r="S163" s="520"/>
      <c r="T163" s="520"/>
      <c r="U163" s="520"/>
      <c r="V163" s="520"/>
      <c r="W163" s="520"/>
      <c r="X163" s="520"/>
      <c r="Y163" s="520"/>
      <c r="Z163" s="520"/>
      <c r="AA163" s="520"/>
      <c r="AB163" s="194"/>
      <c r="AI163" s="131"/>
      <c r="AJ163" s="131"/>
      <c r="AK163" s="131"/>
      <c r="AL163" s="131"/>
      <c r="AM163" s="131"/>
    </row>
    <row r="164" spans="1:39" s="17" customFormat="1" ht="37.5" customHeight="1" x14ac:dyDescent="0.2">
      <c r="A164" s="21"/>
      <c r="B164" s="192"/>
      <c r="C164" s="615"/>
      <c r="D164" s="616"/>
      <c r="E164" s="616"/>
      <c r="F164" s="616"/>
      <c r="G164" s="616"/>
      <c r="H164" s="616"/>
      <c r="I164" s="616"/>
      <c r="J164" s="616"/>
      <c r="K164" s="616"/>
      <c r="L164" s="616"/>
      <c r="M164" s="616"/>
      <c r="N164" s="616"/>
      <c r="O164" s="616"/>
      <c r="P164" s="616"/>
      <c r="Q164" s="616"/>
      <c r="R164" s="616"/>
      <c r="S164" s="616"/>
      <c r="T164" s="616"/>
      <c r="U164" s="616"/>
      <c r="V164" s="616"/>
      <c r="W164" s="616"/>
      <c r="X164" s="616"/>
      <c r="Y164" s="616"/>
      <c r="Z164" s="616"/>
      <c r="AA164" s="617"/>
      <c r="AB164" s="194"/>
      <c r="AI164" s="131"/>
      <c r="AJ164" s="131"/>
      <c r="AK164" s="131"/>
      <c r="AL164" s="131"/>
      <c r="AM164" s="131"/>
    </row>
    <row r="165" spans="1:39" s="17" customFormat="1" ht="12.75" customHeight="1" thickBot="1" x14ac:dyDescent="0.25">
      <c r="A165" s="21"/>
      <c r="B165" s="116"/>
      <c r="C165" s="104"/>
      <c r="D165" s="220"/>
      <c r="E165" s="220"/>
      <c r="F165" s="220"/>
      <c r="G165" s="220"/>
      <c r="H165" s="220"/>
      <c r="I165" s="220"/>
      <c r="J165" s="220"/>
      <c r="K165" s="220"/>
      <c r="L165" s="220"/>
      <c r="M165" s="220"/>
      <c r="N165" s="367"/>
      <c r="O165" s="91"/>
      <c r="P165" s="372"/>
      <c r="Q165" s="372"/>
      <c r="R165" s="372"/>
      <c r="S165" s="372"/>
      <c r="T165" s="372"/>
      <c r="U165" s="372"/>
      <c r="V165" s="372"/>
      <c r="W165" s="372"/>
      <c r="X165" s="372"/>
      <c r="Y165" s="372"/>
      <c r="Z165" s="372"/>
      <c r="AA165" s="372"/>
      <c r="AB165" s="115"/>
      <c r="AI165" s="131"/>
      <c r="AJ165" s="131"/>
      <c r="AK165" s="131"/>
      <c r="AL165" s="131"/>
      <c r="AM165" s="131"/>
    </row>
    <row r="166" spans="1:39" s="17" customFormat="1" ht="15" customHeight="1" thickBot="1" x14ac:dyDescent="0.25">
      <c r="A166" s="21"/>
      <c r="B166" s="381" t="s">
        <v>269</v>
      </c>
      <c r="C166" s="382"/>
      <c r="D166" s="382"/>
      <c r="E166" s="382"/>
      <c r="F166" s="382"/>
      <c r="G166" s="382"/>
      <c r="H166" s="382"/>
      <c r="I166" s="382"/>
      <c r="J166" s="382"/>
      <c r="K166" s="382"/>
      <c r="L166" s="382"/>
      <c r="M166" s="382"/>
      <c r="N166" s="382"/>
      <c r="O166" s="382"/>
      <c r="P166" s="382"/>
      <c r="Q166" s="382"/>
      <c r="R166" s="382"/>
      <c r="S166" s="382"/>
      <c r="T166" s="382"/>
      <c r="U166" s="383"/>
      <c r="V166" s="380"/>
      <c r="W166" s="380"/>
      <c r="X166" s="380"/>
      <c r="Y166" s="380"/>
      <c r="Z166" s="380"/>
      <c r="AA166" s="380"/>
      <c r="AB166" s="417" t="s">
        <v>836</v>
      </c>
      <c r="AI166" s="131"/>
      <c r="AJ166" s="131"/>
      <c r="AK166" s="131"/>
      <c r="AL166" s="131"/>
      <c r="AM166" s="131"/>
    </row>
    <row r="167" spans="1:39" s="17" customFormat="1" ht="12.75" customHeight="1" x14ac:dyDescent="0.2">
      <c r="A167" s="21"/>
      <c r="B167" s="116"/>
      <c r="C167" s="104"/>
      <c r="D167" s="220"/>
      <c r="E167" s="220"/>
      <c r="F167" s="220"/>
      <c r="G167" s="220"/>
      <c r="H167" s="220"/>
      <c r="I167" s="220"/>
      <c r="J167" s="220"/>
      <c r="K167" s="220"/>
      <c r="L167" s="220"/>
      <c r="M167" s="220"/>
      <c r="N167" s="220"/>
      <c r="O167" s="102"/>
      <c r="P167" s="107"/>
      <c r="Q167" s="107"/>
      <c r="R167" s="107"/>
      <c r="S167" s="107"/>
      <c r="T167" s="107"/>
      <c r="U167" s="107"/>
      <c r="V167" s="248"/>
      <c r="W167" s="248"/>
      <c r="X167" s="248"/>
      <c r="Y167" s="248"/>
      <c r="Z167" s="248"/>
      <c r="AA167" s="248"/>
      <c r="AB167" s="249"/>
      <c r="AI167" s="131"/>
      <c r="AJ167" s="131"/>
      <c r="AK167" s="131"/>
      <c r="AL167" s="131"/>
      <c r="AM167" s="131"/>
    </row>
    <row r="168" spans="1:39" s="17" customFormat="1" ht="12.75" customHeight="1" x14ac:dyDescent="0.2">
      <c r="A168" s="21"/>
      <c r="B168" s="116"/>
      <c r="C168" s="106"/>
      <c r="D168" s="106"/>
      <c r="E168" s="106"/>
      <c r="F168" s="106"/>
      <c r="G168" s="106"/>
      <c r="H168" s="106"/>
      <c r="I168" s="106"/>
      <c r="J168" s="106"/>
      <c r="K168" s="106"/>
      <c r="L168" s="106"/>
      <c r="M168" s="106"/>
      <c r="N168" s="106"/>
      <c r="O168" s="106"/>
      <c r="P168" s="22"/>
      <c r="Q168" s="22"/>
      <c r="R168" s="22"/>
      <c r="S168" s="22"/>
      <c r="T168" s="625" t="s">
        <v>236</v>
      </c>
      <c r="U168" s="623"/>
      <c r="V168" s="623"/>
      <c r="W168" s="623"/>
      <c r="X168" s="623"/>
      <c r="Y168" s="623"/>
      <c r="Z168" s="623"/>
      <c r="AA168" s="624"/>
      <c r="AB168" s="115"/>
      <c r="AI168" s="131"/>
      <c r="AJ168" s="131"/>
      <c r="AK168" s="131"/>
      <c r="AL168" s="131"/>
      <c r="AM168" s="131"/>
    </row>
    <row r="169" spans="1:39" s="17" customFormat="1" ht="12.75" customHeight="1" x14ac:dyDescent="0.2">
      <c r="A169" s="21"/>
      <c r="B169" s="116"/>
      <c r="C169" s="106"/>
      <c r="D169" s="106"/>
      <c r="E169" s="106"/>
      <c r="F169" s="106"/>
      <c r="G169" s="106"/>
      <c r="H169" s="106"/>
      <c r="I169" s="106"/>
      <c r="J169" s="106"/>
      <c r="K169" s="106"/>
      <c r="L169" s="106"/>
      <c r="M169" s="106"/>
      <c r="N169" s="106"/>
      <c r="O169" s="106"/>
      <c r="P169" s="22"/>
      <c r="Q169" s="22"/>
      <c r="R169" s="22"/>
      <c r="S169" s="22"/>
      <c r="T169" s="625" t="s">
        <v>99</v>
      </c>
      <c r="U169" s="623"/>
      <c r="V169" s="623"/>
      <c r="W169" s="623"/>
      <c r="X169" s="623"/>
      <c r="Y169" s="623"/>
      <c r="Z169" s="623"/>
      <c r="AA169" s="624"/>
      <c r="AB169" s="115"/>
      <c r="AI169" s="131"/>
      <c r="AJ169" s="131"/>
      <c r="AK169" s="131"/>
      <c r="AL169" s="131"/>
      <c r="AM169" s="131"/>
    </row>
    <row r="170" spans="1:39" s="17" customFormat="1" ht="12.75" customHeight="1" x14ac:dyDescent="0.2">
      <c r="A170" s="21"/>
      <c r="B170" s="116"/>
      <c r="C170" s="106"/>
      <c r="D170" s="106"/>
      <c r="E170" s="106"/>
      <c r="F170" s="106"/>
      <c r="G170" s="106"/>
      <c r="H170" s="106"/>
      <c r="I170" s="106"/>
      <c r="J170" s="106"/>
      <c r="K170" s="106"/>
      <c r="L170" s="106"/>
      <c r="M170" s="106"/>
      <c r="N170" s="106"/>
      <c r="O170" s="106"/>
      <c r="P170" s="22"/>
      <c r="Q170" s="22"/>
      <c r="R170" s="22"/>
      <c r="S170" s="22"/>
      <c r="T170" s="827" t="s">
        <v>242</v>
      </c>
      <c r="U170" s="618"/>
      <c r="V170" s="618"/>
      <c r="W170" s="619"/>
      <c r="X170" s="773" t="s">
        <v>85</v>
      </c>
      <c r="Y170" s="594"/>
      <c r="Z170" s="594"/>
      <c r="AA170" s="825"/>
      <c r="AB170" s="115"/>
      <c r="AI170" s="131"/>
      <c r="AJ170" s="131"/>
      <c r="AK170" s="131"/>
      <c r="AL170" s="131"/>
      <c r="AM170" s="131"/>
    </row>
    <row r="171" spans="1:39" s="17" customFormat="1" ht="12.75" customHeight="1" x14ac:dyDescent="0.2">
      <c r="A171" s="21"/>
      <c r="B171" s="116"/>
      <c r="C171" s="106"/>
      <c r="D171" s="106"/>
      <c r="E171" s="106"/>
      <c r="F171" s="106"/>
      <c r="G171" s="106"/>
      <c r="H171" s="106"/>
      <c r="I171" s="106"/>
      <c r="J171" s="106"/>
      <c r="K171" s="106"/>
      <c r="L171" s="106"/>
      <c r="M171" s="106"/>
      <c r="N171" s="106"/>
      <c r="O171" s="106"/>
      <c r="P171" s="22"/>
      <c r="Q171" s="22"/>
      <c r="R171" s="22"/>
      <c r="S171" s="22"/>
      <c r="T171" s="828"/>
      <c r="U171" s="829"/>
      <c r="V171" s="829"/>
      <c r="W171" s="830"/>
      <c r="X171" s="774"/>
      <c r="Y171" s="775"/>
      <c r="Z171" s="775"/>
      <c r="AA171" s="826"/>
      <c r="AB171" s="115"/>
      <c r="AI171" s="131"/>
      <c r="AJ171" s="131"/>
      <c r="AK171" s="131"/>
      <c r="AL171" s="131"/>
      <c r="AM171" s="131"/>
    </row>
    <row r="172" spans="1:39" s="17" customFormat="1" ht="12.75" customHeight="1" x14ac:dyDescent="0.2">
      <c r="A172" s="21"/>
      <c r="B172" s="116"/>
      <c r="C172" s="119"/>
      <c r="D172" s="94"/>
      <c r="E172" s="94"/>
      <c r="F172" s="94"/>
      <c r="G172" s="94"/>
      <c r="H172" s="94"/>
      <c r="I172" s="94"/>
      <c r="J172" s="94"/>
      <c r="K172" s="94"/>
      <c r="L172" s="94"/>
      <c r="M172" s="94"/>
      <c r="N172" s="94"/>
      <c r="O172" s="94"/>
      <c r="P172" s="22"/>
      <c r="Q172" s="22"/>
      <c r="R172" s="22"/>
      <c r="S172" s="22"/>
      <c r="T172" s="613" t="str">
        <f>IF(T173="..","",IF(OR(T176&gt;T173,T177&gt;T174),"! Review Totals",""))</f>
        <v/>
      </c>
      <c r="U172" s="613"/>
      <c r="V172" s="613"/>
      <c r="W172" s="613"/>
      <c r="X172" s="613" t="str">
        <f>IF(X173="..","",IF(OR(X176&gt;X173,X177&gt;X174),"! Review Totals",""))</f>
        <v/>
      </c>
      <c r="Y172" s="613"/>
      <c r="Z172" s="613"/>
      <c r="AA172" s="613"/>
      <c r="AB172" s="115"/>
      <c r="AI172" s="131"/>
      <c r="AJ172" s="131"/>
      <c r="AK172" s="131"/>
      <c r="AL172" s="131"/>
      <c r="AM172" s="131"/>
    </row>
    <row r="173" spans="1:39" s="17" customFormat="1" ht="12.75" customHeight="1" x14ac:dyDescent="0.2">
      <c r="A173" s="21"/>
      <c r="B173" s="116"/>
      <c r="C173" s="104" t="s">
        <v>837</v>
      </c>
      <c r="D173" s="118"/>
      <c r="E173" s="118"/>
      <c r="F173" s="118"/>
      <c r="G173" s="118"/>
      <c r="H173" s="220"/>
      <c r="I173" s="220"/>
      <c r="J173" s="220"/>
      <c r="K173" s="220"/>
      <c r="L173" s="220"/>
      <c r="M173" s="220"/>
      <c r="N173" s="220"/>
      <c r="O173" s="220"/>
      <c r="P173" s="22"/>
      <c r="Q173" s="22"/>
      <c r="R173" s="22"/>
      <c r="S173" s="22"/>
      <c r="T173" s="600" t="s">
        <v>66</v>
      </c>
      <c r="U173" s="601"/>
      <c r="V173" s="601"/>
      <c r="W173" s="602"/>
      <c r="X173" s="600" t="s">
        <v>66</v>
      </c>
      <c r="Y173" s="601"/>
      <c r="Z173" s="601"/>
      <c r="AA173" s="602"/>
      <c r="AB173" s="115"/>
      <c r="AI173" s="131"/>
      <c r="AJ173" s="131"/>
      <c r="AK173" s="131"/>
      <c r="AL173" s="131"/>
      <c r="AM173" s="131"/>
    </row>
    <row r="174" spans="1:39" s="17" customFormat="1" ht="12.75" customHeight="1" x14ac:dyDescent="0.2">
      <c r="A174" s="21"/>
      <c r="B174" s="116"/>
      <c r="C174" s="104" t="s">
        <v>152</v>
      </c>
      <c r="D174" s="104"/>
      <c r="E174" s="104"/>
      <c r="F174" s="104"/>
      <c r="G174" s="104"/>
      <c r="H174" s="102"/>
      <c r="I174" s="102"/>
      <c r="J174" s="102"/>
      <c r="K174" s="102"/>
      <c r="L174" s="102"/>
      <c r="M174" s="102"/>
      <c r="N174" s="102"/>
      <c r="O174" s="102"/>
      <c r="P174" s="22"/>
      <c r="Q174" s="22"/>
      <c r="R174" s="22"/>
      <c r="S174" s="102" t="s">
        <v>58</v>
      </c>
      <c r="T174" s="606" t="str">
        <f>IF(T173=0,0,"..")</f>
        <v>..</v>
      </c>
      <c r="U174" s="607"/>
      <c r="V174" s="607"/>
      <c r="W174" s="608"/>
      <c r="X174" s="606" t="str">
        <f>IF(X173=0,0,"..")</f>
        <v>..</v>
      </c>
      <c r="Y174" s="607"/>
      <c r="Z174" s="607"/>
      <c r="AA174" s="608"/>
      <c r="AB174" s="115"/>
      <c r="AI174" s="131"/>
      <c r="AJ174" s="131"/>
      <c r="AK174" s="131"/>
      <c r="AL174" s="131"/>
      <c r="AM174" s="131"/>
    </row>
    <row r="175" spans="1:39" s="17" customFormat="1" ht="12.75" customHeight="1" x14ac:dyDescent="0.2">
      <c r="A175" s="21"/>
      <c r="B175" s="116"/>
      <c r="C175" s="89"/>
      <c r="D175" s="89"/>
      <c r="E175" s="89"/>
      <c r="F175" s="89"/>
      <c r="G175" s="88"/>
      <c r="H175" s="88"/>
      <c r="I175" s="88"/>
      <c r="J175" s="88"/>
      <c r="K175" s="88"/>
      <c r="L175" s="88"/>
      <c r="M175" s="88"/>
      <c r="N175" s="88"/>
      <c r="O175" s="88"/>
      <c r="P175" s="22"/>
      <c r="Q175" s="22"/>
      <c r="R175" s="22"/>
      <c r="S175" s="88"/>
      <c r="T175" s="599" t="str">
        <f>IF(AND(T173="..",T174="..",T176="..",T177=".."),"",IF(OR(AND(T173&gt;0,OR(T174=0,T174="..")),AND(OR(T173=0,T173=".."),T174&gt;0)),"Data Missing ↑",IF(AND(T176&gt;0,T173=0),"Data Missing ↑",IF((AND(T177&gt;0,T174=0)),"Data Missing ↑",""))))</f>
        <v/>
      </c>
      <c r="U175" s="599"/>
      <c r="V175" s="599"/>
      <c r="W175" s="599"/>
      <c r="X175" s="599" t="str">
        <f>IF(AND(X173="..",X174="..",X176="..",X177=".."),"",IF(OR(AND(X173&gt;0,OR(X174=0,X174="..")),AND(OR(X173=0,X173=".."),X174&gt;0)),"Data Missing ↑",IF(AND(X176&gt;0,X173=0),"Data Missing ↑",IF((AND(X177&gt;0,X174=0)),"Data Missing ↑",""))))</f>
        <v/>
      </c>
      <c r="Y175" s="599"/>
      <c r="Z175" s="599"/>
      <c r="AA175" s="599"/>
      <c r="AB175" s="115"/>
      <c r="AI175" s="131"/>
      <c r="AJ175" s="131"/>
      <c r="AK175" s="131"/>
      <c r="AL175" s="131"/>
      <c r="AM175" s="131"/>
    </row>
    <row r="176" spans="1:39" s="17" customFormat="1" ht="12.75" customHeight="1" x14ac:dyDescent="0.2">
      <c r="A176" s="21"/>
      <c r="B176" s="116"/>
      <c r="C176" s="104" t="s">
        <v>307</v>
      </c>
      <c r="D176" s="117"/>
      <c r="E176" s="117"/>
      <c r="F176" s="117"/>
      <c r="G176" s="117"/>
      <c r="H176" s="220"/>
      <c r="I176" s="220"/>
      <c r="J176" s="220"/>
      <c r="K176" s="220"/>
      <c r="L176" s="220"/>
      <c r="M176" s="220"/>
      <c r="N176" s="220"/>
      <c r="O176" s="220"/>
      <c r="P176" s="22"/>
      <c r="Q176" s="22"/>
      <c r="R176" s="22"/>
      <c r="S176" s="220"/>
      <c r="T176" s="603" t="str">
        <f>IF(T173="..","..",0)</f>
        <v>..</v>
      </c>
      <c r="U176" s="604"/>
      <c r="V176" s="604"/>
      <c r="W176" s="605"/>
      <c r="X176" s="603" t="str">
        <f>IF(X173="..","..",0)</f>
        <v>..</v>
      </c>
      <c r="Y176" s="604"/>
      <c r="Z176" s="604"/>
      <c r="AA176" s="605"/>
      <c r="AB176" s="115"/>
      <c r="AI176" s="131"/>
      <c r="AJ176" s="131"/>
      <c r="AK176" s="131"/>
      <c r="AL176" s="131"/>
      <c r="AM176" s="131"/>
    </row>
    <row r="177" spans="1:39" s="17" customFormat="1" ht="12.75" customHeight="1" x14ac:dyDescent="0.2">
      <c r="A177" s="21"/>
      <c r="B177" s="116"/>
      <c r="C177" s="104" t="s">
        <v>152</v>
      </c>
      <c r="D177" s="104"/>
      <c r="E177" s="104"/>
      <c r="F177" s="104"/>
      <c r="G177" s="104"/>
      <c r="H177" s="220"/>
      <c r="I177" s="220"/>
      <c r="J177" s="220"/>
      <c r="K177" s="220"/>
      <c r="L177" s="220"/>
      <c r="M177" s="220"/>
      <c r="N177" s="220"/>
      <c r="O177" s="102"/>
      <c r="P177" s="22"/>
      <c r="Q177" s="22"/>
      <c r="R177" s="22"/>
      <c r="S177" s="102" t="s">
        <v>58</v>
      </c>
      <c r="T177" s="596" t="str">
        <f>IF(T173="..","..",0)</f>
        <v>..</v>
      </c>
      <c r="U177" s="597"/>
      <c r="V177" s="597"/>
      <c r="W177" s="598"/>
      <c r="X177" s="596" t="str">
        <f>IF(X173="..","..",0)</f>
        <v>..</v>
      </c>
      <c r="Y177" s="597"/>
      <c r="Z177" s="597"/>
      <c r="AA177" s="598"/>
      <c r="AB177" s="115"/>
      <c r="AI177" s="131"/>
      <c r="AJ177" s="131"/>
      <c r="AK177" s="131"/>
      <c r="AL177" s="131"/>
      <c r="AM177" s="131"/>
    </row>
    <row r="178" spans="1:39" s="17" customFormat="1" ht="12.75" customHeight="1" x14ac:dyDescent="0.2">
      <c r="A178" s="21"/>
      <c r="B178" s="116"/>
      <c r="C178" s="89"/>
      <c r="D178" s="89"/>
      <c r="E178" s="89"/>
      <c r="F178" s="89"/>
      <c r="G178" s="88"/>
      <c r="H178" s="88"/>
      <c r="I178" s="88"/>
      <c r="J178" s="88"/>
      <c r="K178" s="88"/>
      <c r="L178" s="88"/>
      <c r="M178" s="88"/>
      <c r="N178" s="88"/>
      <c r="O178" s="88"/>
      <c r="P178" s="22"/>
      <c r="Q178" s="22"/>
      <c r="R178" s="22"/>
      <c r="S178" s="88"/>
      <c r="T178" s="626" t="str">
        <f>IF(OR(AND(T176="..",T177=".."),AND(T176=0,T177=0)),"",IF(AND(ISNUMBER(T176),ISNUMBER(T177),T176&gt;0,T177&gt;0),"","Data Missing ↑"))</f>
        <v/>
      </c>
      <c r="U178" s="626"/>
      <c r="V178" s="626"/>
      <c r="W178" s="626"/>
      <c r="X178" s="626" t="str">
        <f>IF(OR(AND(X176="..",X177=".."),AND(X176=0,X177=0)),"",IF(AND(ISNUMBER(X176),ISNUMBER(X177),X176&gt;0,X177&gt;0),"","Data Missing ↑"))</f>
        <v/>
      </c>
      <c r="Y178" s="626"/>
      <c r="Z178" s="626"/>
      <c r="AA178" s="626"/>
      <c r="AB178" s="115"/>
      <c r="AI178" s="131"/>
      <c r="AJ178" s="131"/>
      <c r="AK178" s="131"/>
      <c r="AL178" s="131"/>
      <c r="AM178" s="131"/>
    </row>
    <row r="179" spans="1:39" s="17" customFormat="1" ht="12.75" customHeight="1" x14ac:dyDescent="0.2">
      <c r="A179" s="21"/>
      <c r="B179" s="192"/>
      <c r="C179" s="523" t="s">
        <v>1387</v>
      </c>
      <c r="D179" s="220"/>
      <c r="E179" s="220"/>
      <c r="F179" s="220"/>
      <c r="G179" s="220"/>
      <c r="H179" s="220"/>
      <c r="I179" s="220"/>
      <c r="J179" s="220"/>
      <c r="K179" s="220"/>
      <c r="L179" s="220"/>
      <c r="M179" s="220"/>
      <c r="N179" s="220"/>
      <c r="O179" s="102"/>
      <c r="P179" s="520"/>
      <c r="Q179" s="520"/>
      <c r="R179" s="520"/>
      <c r="S179" s="520"/>
      <c r="T179" s="520"/>
      <c r="U179" s="520"/>
      <c r="V179" s="520"/>
      <c r="W179" s="520"/>
      <c r="X179" s="520"/>
      <c r="Y179" s="520"/>
      <c r="Z179" s="520"/>
      <c r="AA179" s="520"/>
      <c r="AB179" s="194"/>
      <c r="AI179" s="131"/>
      <c r="AJ179" s="131"/>
      <c r="AK179" s="131"/>
      <c r="AL179" s="131"/>
      <c r="AM179" s="131"/>
    </row>
    <row r="180" spans="1:39" s="17" customFormat="1" ht="5.25" customHeight="1" x14ac:dyDescent="0.2">
      <c r="A180" s="21"/>
      <c r="B180" s="192"/>
      <c r="C180" s="104"/>
      <c r="D180" s="220"/>
      <c r="E180" s="220"/>
      <c r="F180" s="220"/>
      <c r="G180" s="220"/>
      <c r="H180" s="220"/>
      <c r="I180" s="220"/>
      <c r="J180" s="220"/>
      <c r="K180" s="220"/>
      <c r="L180" s="220"/>
      <c r="M180" s="220"/>
      <c r="N180" s="220"/>
      <c r="O180" s="102"/>
      <c r="P180" s="520"/>
      <c r="Q180" s="520"/>
      <c r="R180" s="520"/>
      <c r="S180" s="520"/>
      <c r="T180" s="520"/>
      <c r="U180" s="520"/>
      <c r="V180" s="520"/>
      <c r="W180" s="520"/>
      <c r="X180" s="520"/>
      <c r="Y180" s="520"/>
      <c r="Z180" s="520"/>
      <c r="AA180" s="520"/>
      <c r="AB180" s="194"/>
      <c r="AI180" s="131"/>
      <c r="AJ180" s="131"/>
      <c r="AK180" s="131"/>
      <c r="AL180" s="131"/>
      <c r="AM180" s="131"/>
    </row>
    <row r="181" spans="1:39" s="17" customFormat="1" ht="37.5" customHeight="1" x14ac:dyDescent="0.2">
      <c r="A181" s="21"/>
      <c r="B181" s="192"/>
      <c r="C181" s="615"/>
      <c r="D181" s="616"/>
      <c r="E181" s="616"/>
      <c r="F181" s="616"/>
      <c r="G181" s="616"/>
      <c r="H181" s="616"/>
      <c r="I181" s="616"/>
      <c r="J181" s="616"/>
      <c r="K181" s="616"/>
      <c r="L181" s="616"/>
      <c r="M181" s="616"/>
      <c r="N181" s="616"/>
      <c r="O181" s="616"/>
      <c r="P181" s="616"/>
      <c r="Q181" s="616"/>
      <c r="R181" s="616"/>
      <c r="S181" s="616"/>
      <c r="T181" s="616"/>
      <c r="U181" s="616"/>
      <c r="V181" s="616"/>
      <c r="W181" s="616"/>
      <c r="X181" s="616"/>
      <c r="Y181" s="616"/>
      <c r="Z181" s="616"/>
      <c r="AA181" s="617"/>
      <c r="AB181" s="194"/>
      <c r="AI181" s="131"/>
      <c r="AJ181" s="131"/>
      <c r="AK181" s="131"/>
      <c r="AL181" s="131"/>
      <c r="AM181" s="131"/>
    </row>
    <row r="182" spans="1:39" s="17" customFormat="1" ht="12.75" customHeight="1" x14ac:dyDescent="0.2">
      <c r="A182" s="21"/>
      <c r="B182" s="116"/>
      <c r="C182" s="104"/>
      <c r="D182" s="220"/>
      <c r="E182" s="220"/>
      <c r="F182" s="220"/>
      <c r="G182" s="220"/>
      <c r="H182" s="220"/>
      <c r="I182" s="220"/>
      <c r="J182" s="220"/>
      <c r="K182" s="220"/>
      <c r="L182" s="220"/>
      <c r="M182" s="220"/>
      <c r="N182" s="521"/>
      <c r="O182" s="91"/>
      <c r="P182" s="372"/>
      <c r="Q182" s="372"/>
      <c r="R182" s="372"/>
      <c r="S182" s="372"/>
      <c r="T182" s="372"/>
      <c r="U182" s="372"/>
      <c r="V182" s="372"/>
      <c r="W182" s="372"/>
      <c r="X182" s="372"/>
      <c r="Y182" s="372"/>
      <c r="Z182" s="372"/>
      <c r="AA182" s="372"/>
      <c r="AB182" s="115"/>
      <c r="AI182" s="131"/>
      <c r="AJ182" s="131"/>
      <c r="AK182" s="131"/>
      <c r="AL182" s="131"/>
      <c r="AM182" s="131"/>
    </row>
    <row r="183" spans="1:39" s="17" customFormat="1" ht="15" customHeight="1" thickBot="1" x14ac:dyDescent="0.25">
      <c r="A183" s="21"/>
      <c r="B183" s="451" t="s">
        <v>270</v>
      </c>
      <c r="C183" s="452"/>
      <c r="D183" s="452"/>
      <c r="E183" s="452"/>
      <c r="F183" s="452"/>
      <c r="G183" s="452"/>
      <c r="H183" s="452"/>
      <c r="I183" s="452"/>
      <c r="J183" s="452"/>
      <c r="K183" s="452"/>
      <c r="L183" s="452"/>
      <c r="M183" s="452"/>
      <c r="N183" s="452"/>
      <c r="O183" s="452"/>
      <c r="P183" s="452"/>
      <c r="Q183" s="452"/>
      <c r="R183" s="452"/>
      <c r="S183" s="452"/>
      <c r="T183" s="452"/>
      <c r="U183" s="453"/>
      <c r="V183" s="449"/>
      <c r="W183" s="449"/>
      <c r="X183" s="449"/>
      <c r="Y183" s="449"/>
      <c r="Z183" s="449"/>
      <c r="AA183" s="449"/>
      <c r="AB183" s="450" t="s">
        <v>836</v>
      </c>
      <c r="AI183" s="131"/>
      <c r="AJ183" s="131"/>
      <c r="AK183" s="131"/>
      <c r="AL183" s="131"/>
      <c r="AM183" s="131"/>
    </row>
    <row r="184" spans="1:39" s="17" customFormat="1" ht="12.75" customHeight="1" x14ac:dyDescent="0.2">
      <c r="A184" s="21"/>
      <c r="B184" s="127"/>
      <c r="C184" s="106"/>
      <c r="D184" s="70"/>
      <c r="E184" s="70"/>
      <c r="F184" s="70"/>
      <c r="G184" s="70"/>
      <c r="H184" s="70"/>
      <c r="I184" s="70"/>
      <c r="J184" s="70"/>
      <c r="K184" s="70"/>
      <c r="L184" s="70"/>
      <c r="M184" s="70"/>
      <c r="N184" s="70"/>
      <c r="O184" s="70"/>
      <c r="P184" s="70"/>
      <c r="Q184" s="70"/>
      <c r="R184" s="70"/>
      <c r="S184" s="70"/>
      <c r="T184" s="70"/>
      <c r="U184" s="70"/>
      <c r="V184" s="84"/>
      <c r="W184" s="84"/>
      <c r="X184" s="84"/>
      <c r="Y184" s="84"/>
      <c r="Z184" s="84"/>
      <c r="AA184" s="84"/>
      <c r="AB184" s="203"/>
      <c r="AI184" s="131"/>
      <c r="AJ184" s="131"/>
      <c r="AK184" s="131"/>
      <c r="AL184" s="131"/>
      <c r="AM184" s="131"/>
    </row>
    <row r="185" spans="1:39" s="17" customFormat="1" ht="12.75" customHeight="1" x14ac:dyDescent="0.2">
      <c r="A185" s="21"/>
      <c r="B185" s="116"/>
      <c r="C185" s="106"/>
      <c r="D185" s="106"/>
      <c r="E185" s="106"/>
      <c r="F185" s="106"/>
      <c r="G185" s="106"/>
      <c r="H185" s="106"/>
      <c r="I185" s="106"/>
      <c r="J185" s="106"/>
      <c r="K185" s="106"/>
      <c r="L185" s="106"/>
      <c r="M185" s="106"/>
      <c r="N185" s="106"/>
      <c r="O185" s="106"/>
      <c r="P185" s="852" t="s">
        <v>170</v>
      </c>
      <c r="Q185" s="779"/>
      <c r="R185" s="779"/>
      <c r="S185" s="780"/>
      <c r="T185" s="850" t="s">
        <v>170</v>
      </c>
      <c r="U185" s="779"/>
      <c r="V185" s="779"/>
      <c r="W185" s="780"/>
      <c r="X185" s="850" t="s">
        <v>170</v>
      </c>
      <c r="Y185" s="779"/>
      <c r="Z185" s="779"/>
      <c r="AA185" s="851"/>
      <c r="AB185" s="115"/>
      <c r="AI185" s="131"/>
      <c r="AJ185" s="131"/>
      <c r="AK185" s="131"/>
      <c r="AL185" s="131"/>
      <c r="AM185" s="131"/>
    </row>
    <row r="186" spans="1:39" s="17" customFormat="1" ht="12.75" customHeight="1" x14ac:dyDescent="0.2">
      <c r="A186" s="21"/>
      <c r="B186" s="116"/>
      <c r="C186" s="106"/>
      <c r="D186" s="106"/>
      <c r="E186" s="106"/>
      <c r="F186" s="106"/>
      <c r="G186" s="106"/>
      <c r="H186" s="106"/>
      <c r="I186" s="106"/>
      <c r="J186" s="106"/>
      <c r="K186" s="106"/>
      <c r="L186" s="106"/>
      <c r="M186" s="106"/>
      <c r="N186" s="106"/>
      <c r="O186" s="106"/>
      <c r="P186" s="853" t="s">
        <v>169</v>
      </c>
      <c r="Q186" s="594"/>
      <c r="R186" s="594"/>
      <c r="S186" s="595"/>
      <c r="T186" s="773" t="s">
        <v>169</v>
      </c>
      <c r="U186" s="594"/>
      <c r="V186" s="594"/>
      <c r="W186" s="595"/>
      <c r="X186" s="773" t="s">
        <v>169</v>
      </c>
      <c r="Y186" s="594"/>
      <c r="Z186" s="594"/>
      <c r="AA186" s="825"/>
      <c r="AB186" s="115"/>
      <c r="AI186" s="131"/>
      <c r="AJ186" s="131"/>
      <c r="AK186" s="131"/>
      <c r="AL186" s="131"/>
      <c r="AM186" s="131"/>
    </row>
    <row r="187" spans="1:39" s="17" customFormat="1" ht="12.75" customHeight="1" x14ac:dyDescent="0.2">
      <c r="A187" s="21"/>
      <c r="B187" s="116"/>
      <c r="C187" s="106"/>
      <c r="D187" s="106"/>
      <c r="E187" s="106"/>
      <c r="F187" s="106"/>
      <c r="G187" s="106"/>
      <c r="H187" s="106"/>
      <c r="I187" s="106"/>
      <c r="J187" s="106"/>
      <c r="K187" s="106"/>
      <c r="L187" s="106"/>
      <c r="M187" s="106"/>
      <c r="N187" s="106"/>
      <c r="O187" s="106"/>
      <c r="P187" s="831" t="s">
        <v>168</v>
      </c>
      <c r="Q187" s="775"/>
      <c r="R187" s="775"/>
      <c r="S187" s="776"/>
      <c r="T187" s="774" t="s">
        <v>167</v>
      </c>
      <c r="U187" s="775"/>
      <c r="V187" s="775"/>
      <c r="W187" s="776"/>
      <c r="X187" s="774" t="s">
        <v>85</v>
      </c>
      <c r="Y187" s="775"/>
      <c r="Z187" s="775"/>
      <c r="AA187" s="826"/>
      <c r="AB187" s="115"/>
      <c r="AI187" s="131"/>
      <c r="AJ187" s="131"/>
      <c r="AK187" s="131"/>
      <c r="AL187" s="131"/>
      <c r="AM187" s="131"/>
    </row>
    <row r="188" spans="1:39" s="17" customFormat="1" ht="12.75" customHeight="1" x14ac:dyDescent="0.2">
      <c r="A188" s="21"/>
      <c r="B188" s="116"/>
      <c r="C188" s="119"/>
      <c r="D188" s="94"/>
      <c r="E188" s="94"/>
      <c r="F188" s="94"/>
      <c r="G188" s="94"/>
      <c r="H188" s="94"/>
      <c r="I188" s="94"/>
      <c r="J188" s="94"/>
      <c r="K188" s="94"/>
      <c r="L188" s="94"/>
      <c r="M188" s="94"/>
      <c r="N188" s="94"/>
      <c r="O188" s="94"/>
      <c r="P188" s="613" t="str">
        <f>IF(P189="..","",IF(OR(P192+P195+P198&gt;P189,P193+P196+P199&gt;P190),"! Review Totals",""))</f>
        <v/>
      </c>
      <c r="Q188" s="613"/>
      <c r="R188" s="613"/>
      <c r="S188" s="613"/>
      <c r="T188" s="613" t="str">
        <f>IF(T189="..","",IF(OR(T192+T195+T198&gt;T189,T193+T196+T199&gt;T190),"! Review Totals",""))</f>
        <v/>
      </c>
      <c r="U188" s="613"/>
      <c r="V188" s="613"/>
      <c r="W188" s="613"/>
      <c r="X188" s="613" t="str">
        <f>IF(X189="..","",IF(OR(X192+X195+X198&gt;X189,X193+X196+X199&gt;X190),"! Review Totals",""))</f>
        <v/>
      </c>
      <c r="Y188" s="613"/>
      <c r="Z188" s="613"/>
      <c r="AA188" s="613"/>
      <c r="AB188" s="115"/>
      <c r="AI188" s="131"/>
      <c r="AJ188" s="131"/>
      <c r="AK188" s="131"/>
      <c r="AL188" s="131"/>
      <c r="AM188" s="131"/>
    </row>
    <row r="189" spans="1:39" s="17" customFormat="1" ht="12.75" customHeight="1" x14ac:dyDescent="0.2">
      <c r="A189" s="21"/>
      <c r="B189" s="116"/>
      <c r="C189" s="104" t="s">
        <v>837</v>
      </c>
      <c r="D189" s="118"/>
      <c r="E189" s="118"/>
      <c r="F189" s="118"/>
      <c r="G189" s="118"/>
      <c r="H189" s="220"/>
      <c r="I189" s="220"/>
      <c r="J189" s="220"/>
      <c r="K189" s="220"/>
      <c r="L189" s="220"/>
      <c r="M189" s="220"/>
      <c r="N189" s="220"/>
      <c r="O189" s="220"/>
      <c r="P189" s="600" t="s">
        <v>66</v>
      </c>
      <c r="Q189" s="601"/>
      <c r="R189" s="601"/>
      <c r="S189" s="602"/>
      <c r="T189" s="600" t="s">
        <v>66</v>
      </c>
      <c r="U189" s="601"/>
      <c r="V189" s="601"/>
      <c r="W189" s="602"/>
      <c r="X189" s="600" t="s">
        <v>66</v>
      </c>
      <c r="Y189" s="601"/>
      <c r="Z189" s="601"/>
      <c r="AA189" s="602"/>
      <c r="AB189" s="115"/>
      <c r="AI189" s="131"/>
      <c r="AJ189" s="131"/>
      <c r="AK189" s="131"/>
      <c r="AL189" s="131"/>
      <c r="AM189" s="131"/>
    </row>
    <row r="190" spans="1:39" s="17" customFormat="1" ht="12.75" customHeight="1" x14ac:dyDescent="0.2">
      <c r="A190" s="21"/>
      <c r="B190" s="116"/>
      <c r="C190" s="104" t="s">
        <v>152</v>
      </c>
      <c r="D190" s="104"/>
      <c r="E190" s="104"/>
      <c r="F190" s="104"/>
      <c r="G190" s="104"/>
      <c r="H190" s="102"/>
      <c r="I190" s="102"/>
      <c r="J190" s="102"/>
      <c r="K190" s="102"/>
      <c r="L190" s="102"/>
      <c r="M190" s="102"/>
      <c r="N190" s="102"/>
      <c r="O190" s="102" t="s">
        <v>58</v>
      </c>
      <c r="P190" s="606" t="str">
        <f>IF(P189=0,0,"..")</f>
        <v>..</v>
      </c>
      <c r="Q190" s="607"/>
      <c r="R190" s="607"/>
      <c r="S190" s="608"/>
      <c r="T190" s="606" t="str">
        <f>IF(T189=0,0,"..")</f>
        <v>..</v>
      </c>
      <c r="U190" s="607"/>
      <c r="V190" s="607"/>
      <c r="W190" s="608"/>
      <c r="X190" s="606" t="str">
        <f>IF(X189=0,0,"..")</f>
        <v>..</v>
      </c>
      <c r="Y190" s="607"/>
      <c r="Z190" s="607"/>
      <c r="AA190" s="608"/>
      <c r="AB190" s="115"/>
      <c r="AI190" s="131"/>
      <c r="AJ190" s="131"/>
      <c r="AK190" s="131"/>
      <c r="AL190" s="131"/>
      <c r="AM190" s="131"/>
    </row>
    <row r="191" spans="1:39" s="17" customFormat="1" ht="12.75" customHeight="1" x14ac:dyDescent="0.2">
      <c r="A191" s="21"/>
      <c r="B191" s="116"/>
      <c r="C191" s="89"/>
      <c r="D191" s="89"/>
      <c r="E191" s="89"/>
      <c r="F191" s="89"/>
      <c r="G191" s="88"/>
      <c r="H191" s="88"/>
      <c r="I191" s="88"/>
      <c r="J191" s="88"/>
      <c r="K191" s="88"/>
      <c r="L191" s="88"/>
      <c r="M191" s="88"/>
      <c r="N191" s="88"/>
      <c r="O191" s="88"/>
      <c r="P191" s="599" t="str">
        <f>IF(AND(P189="..",P190="..",P192="..",P193="..",P195="..",P196="..",P198="..",P199=".."),"",IF(OR(AND(P189&gt;0,OR(P190=0,P190="..")),AND(OR(P189=0,P189=".."),P190&gt;0)),"Data Missing ↑",IF(AND(OR(P192&gt;0,P195&gt;0,P198&gt;0),P189=0),"Data Missing ↑",IF(AND(P190=0,OR(P193&gt;0,P196&gt;0,P199&gt;0)),"Data Missing ↑",""))))</f>
        <v/>
      </c>
      <c r="Q191" s="599"/>
      <c r="R191" s="599"/>
      <c r="S191" s="599"/>
      <c r="T191" s="599" t="str">
        <f>IF(AND(T189="..",T190="..",T192="..",T193="..",T195="..",T196="..",T198="..",T199=".."),"",IF(OR(AND(T189&gt;0,OR(T190=0,T190="..")),AND(OR(T189=0,T189=".."),T190&gt;0)),"Data Missing ↑",IF(AND(OR(T192&gt;0,T195&gt;0,T198&gt;0),T189=0),"Data Missing ↑",IF(AND(T190=0,OR(T193&gt;0,T196&gt;0,T199&gt;0)),"Data Missing ↑",""))))</f>
        <v/>
      </c>
      <c r="U191" s="599"/>
      <c r="V191" s="599"/>
      <c r="W191" s="599"/>
      <c r="X191" s="599" t="str">
        <f>IF(AND(X189="..",X190="..",X192="..",X193="..",X195="..",X196="..",X198="..",X199=".."),"",IF(OR(AND(X189&gt;0,OR(X190=0,X190="..")),AND(OR(X189=0,X189=".."),X190&gt;0)),"Data Missing ↑",IF(AND(OR(X192&gt;0,X195&gt;0,X198&gt;0),X189=0),"Data Missing ↑",IF(AND(X190=0,OR(X193&gt;0,X196&gt;0,X199&gt;0)),"Data Missing ↑",""))))</f>
        <v/>
      </c>
      <c r="Y191" s="599"/>
      <c r="Z191" s="599"/>
      <c r="AA191" s="599"/>
      <c r="AB191" s="115"/>
      <c r="AI191" s="131"/>
      <c r="AJ191" s="131"/>
      <c r="AK191" s="131"/>
      <c r="AL191" s="131"/>
      <c r="AM191" s="131"/>
    </row>
    <row r="192" spans="1:39" s="17" customFormat="1" ht="12.75" customHeight="1" x14ac:dyDescent="0.2">
      <c r="A192" s="21"/>
      <c r="B192" s="116"/>
      <c r="C192" s="104" t="s">
        <v>307</v>
      </c>
      <c r="D192" s="117"/>
      <c r="E192" s="117"/>
      <c r="F192" s="117"/>
      <c r="G192" s="117"/>
      <c r="H192" s="220"/>
      <c r="I192" s="220"/>
      <c r="J192" s="220"/>
      <c r="K192" s="220"/>
      <c r="L192" s="220"/>
      <c r="M192" s="220"/>
      <c r="N192" s="220"/>
      <c r="O192" s="220"/>
      <c r="P192" s="603" t="str">
        <f>IF(P189="..","..",0)</f>
        <v>..</v>
      </c>
      <c r="Q192" s="604"/>
      <c r="R192" s="604"/>
      <c r="S192" s="605"/>
      <c r="T192" s="603" t="str">
        <f>IF(T189="..","..",0)</f>
        <v>..</v>
      </c>
      <c r="U192" s="604"/>
      <c r="V192" s="604"/>
      <c r="W192" s="605"/>
      <c r="X192" s="603" t="str">
        <f>IF(X189="..","..",0)</f>
        <v>..</v>
      </c>
      <c r="Y192" s="604"/>
      <c r="Z192" s="604"/>
      <c r="AA192" s="605"/>
      <c r="AB192" s="115"/>
      <c r="AI192" s="131"/>
      <c r="AJ192" s="131"/>
      <c r="AK192" s="131"/>
      <c r="AL192" s="131"/>
      <c r="AM192" s="131"/>
    </row>
    <row r="193" spans="1:39" s="17" customFormat="1" ht="12.75" customHeight="1" x14ac:dyDescent="0.2">
      <c r="A193" s="21"/>
      <c r="B193" s="116"/>
      <c r="C193" s="104" t="s">
        <v>152</v>
      </c>
      <c r="D193" s="104"/>
      <c r="E193" s="104"/>
      <c r="F193" s="104"/>
      <c r="G193" s="104"/>
      <c r="H193" s="220"/>
      <c r="I193" s="220"/>
      <c r="J193" s="220"/>
      <c r="K193" s="220"/>
      <c r="L193" s="220"/>
      <c r="M193" s="220"/>
      <c r="N193" s="220"/>
      <c r="O193" s="102" t="s">
        <v>58</v>
      </c>
      <c r="P193" s="596" t="str">
        <f>IF(P189="..","..",0)</f>
        <v>..</v>
      </c>
      <c r="Q193" s="597"/>
      <c r="R193" s="597"/>
      <c r="S193" s="598"/>
      <c r="T193" s="596" t="str">
        <f>IF(T189="..","..",0)</f>
        <v>..</v>
      </c>
      <c r="U193" s="597"/>
      <c r="V193" s="597"/>
      <c r="W193" s="598"/>
      <c r="X193" s="596" t="str">
        <f>IF(X189="..","..",0)</f>
        <v>..</v>
      </c>
      <c r="Y193" s="597"/>
      <c r="Z193" s="597"/>
      <c r="AA193" s="598"/>
      <c r="AB193" s="115"/>
      <c r="AI193" s="131"/>
      <c r="AJ193" s="131"/>
      <c r="AK193" s="131"/>
      <c r="AL193" s="131"/>
      <c r="AM193" s="131"/>
    </row>
    <row r="194" spans="1:39" s="17" customFormat="1" ht="12.75" customHeight="1" x14ac:dyDescent="0.2">
      <c r="A194" s="21"/>
      <c r="B194" s="116"/>
      <c r="C194" s="89"/>
      <c r="D194" s="89"/>
      <c r="E194" s="89"/>
      <c r="F194" s="89"/>
      <c r="G194" s="88"/>
      <c r="H194" s="88"/>
      <c r="I194" s="88"/>
      <c r="J194" s="88"/>
      <c r="K194" s="88"/>
      <c r="L194" s="88"/>
      <c r="M194" s="88"/>
      <c r="N194" s="88"/>
      <c r="O194" s="88"/>
      <c r="P194" s="599" t="str">
        <f>IF(OR(AND(P192="..",P193=".."),AND(P192=0,P193=0)),"",IF(AND(ISNUMBER(P192),ISNUMBER(P193),P192&gt;0,P193&gt;0),"","Data Missing ↑"))</f>
        <v/>
      </c>
      <c r="Q194" s="599"/>
      <c r="R194" s="599"/>
      <c r="S194" s="599"/>
      <c r="T194" s="599" t="str">
        <f>IF(OR(AND(T192="..",T193=".."),AND(T192=0,T193=0)),"",IF(AND(ISNUMBER(T192),ISNUMBER(T193),T192&gt;0,T193&gt;0),"","Data Missing ↑"))</f>
        <v/>
      </c>
      <c r="U194" s="599"/>
      <c r="V194" s="599"/>
      <c r="W194" s="599"/>
      <c r="X194" s="599" t="str">
        <f>IF(OR(AND(X192="..",X193=".."),AND(X192=0,X193=0)),"",IF(AND(ISNUMBER(X192),ISNUMBER(X193),X192&gt;0,X193&gt;0),"","Data Missing ↑"))</f>
        <v/>
      </c>
      <c r="Y194" s="599"/>
      <c r="Z194" s="599"/>
      <c r="AA194" s="599"/>
      <c r="AB194" s="115"/>
      <c r="AI194" s="131"/>
      <c r="AJ194" s="131"/>
      <c r="AK194" s="131"/>
      <c r="AL194" s="131"/>
      <c r="AM194" s="131"/>
    </row>
    <row r="195" spans="1:39" s="17" customFormat="1" ht="12.75" customHeight="1" x14ac:dyDescent="0.2">
      <c r="A195" s="21"/>
      <c r="B195" s="116"/>
      <c r="C195" s="104" t="s">
        <v>308</v>
      </c>
      <c r="D195" s="104"/>
      <c r="E195" s="104"/>
      <c r="F195" s="481"/>
      <c r="G195" s="481"/>
      <c r="H195" s="481"/>
      <c r="I195" s="481"/>
      <c r="J195" s="481"/>
      <c r="K195" s="481"/>
      <c r="L195" s="481"/>
      <c r="M195" s="481"/>
      <c r="N195" s="481"/>
      <c r="O195" s="220"/>
      <c r="P195" s="603" t="str">
        <f>IF(P189="..","..",0)</f>
        <v>..</v>
      </c>
      <c r="Q195" s="604"/>
      <c r="R195" s="604"/>
      <c r="S195" s="605"/>
      <c r="T195" s="603" t="str">
        <f>IF(T189="..","..",0)</f>
        <v>..</v>
      </c>
      <c r="U195" s="604"/>
      <c r="V195" s="604"/>
      <c r="W195" s="605"/>
      <c r="X195" s="603" t="str">
        <f>IF(X189="..","..",0)</f>
        <v>..</v>
      </c>
      <c r="Y195" s="604"/>
      <c r="Z195" s="604"/>
      <c r="AA195" s="605"/>
      <c r="AB195" s="115"/>
      <c r="AI195" s="131"/>
      <c r="AJ195" s="131"/>
      <c r="AK195" s="131"/>
      <c r="AL195" s="131"/>
      <c r="AM195" s="131"/>
    </row>
    <row r="196" spans="1:39" s="17" customFormat="1" ht="12.75" customHeight="1" x14ac:dyDescent="0.2">
      <c r="A196" s="21"/>
      <c r="B196" s="116"/>
      <c r="C196" s="104" t="s">
        <v>152</v>
      </c>
      <c r="D196" s="104"/>
      <c r="E196" s="104"/>
      <c r="F196" s="481"/>
      <c r="G196" s="482" t="s">
        <v>840</v>
      </c>
      <c r="H196" s="481"/>
      <c r="I196" s="481"/>
      <c r="J196" s="481"/>
      <c r="K196" s="481"/>
      <c r="L196" s="481"/>
      <c r="M196" s="481"/>
      <c r="N196" s="481"/>
      <c r="O196" s="102" t="s">
        <v>58</v>
      </c>
      <c r="P196" s="596" t="str">
        <f>IF(P189="..","..",0)</f>
        <v>..</v>
      </c>
      <c r="Q196" s="597"/>
      <c r="R196" s="597"/>
      <c r="S196" s="598"/>
      <c r="T196" s="596" t="str">
        <f>IF(T189="..","..",0)</f>
        <v>..</v>
      </c>
      <c r="U196" s="597"/>
      <c r="V196" s="597"/>
      <c r="W196" s="598"/>
      <c r="X196" s="596" t="str">
        <f>IF(X189="..","..",0)</f>
        <v>..</v>
      </c>
      <c r="Y196" s="597"/>
      <c r="Z196" s="597"/>
      <c r="AA196" s="598"/>
      <c r="AB196" s="115"/>
      <c r="AI196" s="131"/>
      <c r="AJ196" s="131"/>
      <c r="AK196" s="131"/>
      <c r="AL196" s="131"/>
      <c r="AM196" s="131"/>
    </row>
    <row r="197" spans="1:39" s="17" customFormat="1" ht="12.75" customHeight="1" x14ac:dyDescent="0.2">
      <c r="A197" s="21"/>
      <c r="B197" s="116"/>
      <c r="C197" s="220"/>
      <c r="D197" s="220"/>
      <c r="E197" s="220"/>
      <c r="F197" s="484"/>
      <c r="G197" s="484"/>
      <c r="H197" s="484"/>
      <c r="I197" s="484"/>
      <c r="J197" s="484"/>
      <c r="K197" s="484"/>
      <c r="L197" s="484"/>
      <c r="M197" s="484"/>
      <c r="N197" s="484"/>
      <c r="O197" s="220"/>
      <c r="P197" s="599" t="str">
        <f>IF(OR(AND(P195="..",P196=".."),AND(P195=0,P196=0)),"",IF(AND(ISNUMBER(P195),ISNUMBER(P196),P195&gt;0,P196&gt;0),"","Data Missing ↑"))</f>
        <v/>
      </c>
      <c r="Q197" s="599"/>
      <c r="R197" s="599"/>
      <c r="S197" s="599"/>
      <c r="T197" s="599" t="str">
        <f>IF(OR(AND(T195="..",T196=".."),AND(T195=0,T196=0)),"",IF(AND(ISNUMBER(T195),ISNUMBER(T196),T195&gt;0,T196&gt;0),"","Data Missing ↑"))</f>
        <v/>
      </c>
      <c r="U197" s="599"/>
      <c r="V197" s="599"/>
      <c r="W197" s="599"/>
      <c r="X197" s="599" t="str">
        <f>IF(OR(AND(X195="..",X196=".."),AND(X195=0,X196=0)),"",IF(AND(ISNUMBER(X195),ISNUMBER(X196),X195&gt;0,X196&gt;0),"","Data Missing ↑"))</f>
        <v/>
      </c>
      <c r="Y197" s="599"/>
      <c r="Z197" s="599"/>
      <c r="AA197" s="599"/>
      <c r="AB197" s="115"/>
      <c r="AI197" s="131"/>
      <c r="AJ197" s="131"/>
      <c r="AK197" s="131"/>
      <c r="AL197" s="131"/>
      <c r="AM197" s="131"/>
    </row>
    <row r="198" spans="1:39" s="17" customFormat="1" ht="12.75" customHeight="1" x14ac:dyDescent="0.2">
      <c r="A198" s="21"/>
      <c r="B198" s="116"/>
      <c r="C198" s="104" t="s">
        <v>785</v>
      </c>
      <c r="D198" s="104"/>
      <c r="E198" s="104"/>
      <c r="F198" s="104"/>
      <c r="G198" s="104"/>
      <c r="H198" s="104"/>
      <c r="I198" s="104"/>
      <c r="J198" s="104"/>
      <c r="K198" s="104"/>
      <c r="L198" s="104"/>
      <c r="M198" s="104"/>
      <c r="N198" s="220"/>
      <c r="O198" s="220"/>
      <c r="P198" s="603" t="str">
        <f>IF(P189="..","..",0)</f>
        <v>..</v>
      </c>
      <c r="Q198" s="604"/>
      <c r="R198" s="604"/>
      <c r="S198" s="605"/>
      <c r="T198" s="603" t="str">
        <f>IF(T189="..","..",0)</f>
        <v>..</v>
      </c>
      <c r="U198" s="604"/>
      <c r="V198" s="604"/>
      <c r="W198" s="605"/>
      <c r="X198" s="603" t="str">
        <f>IF(X189="..","..",0)</f>
        <v>..</v>
      </c>
      <c r="Y198" s="604"/>
      <c r="Z198" s="604"/>
      <c r="AA198" s="605"/>
      <c r="AB198" s="115"/>
      <c r="AI198" s="131"/>
      <c r="AJ198" s="131"/>
      <c r="AK198" s="131"/>
      <c r="AL198" s="131"/>
      <c r="AM198" s="131"/>
    </row>
    <row r="199" spans="1:39" s="17" customFormat="1" ht="12.75" customHeight="1" x14ac:dyDescent="0.2">
      <c r="A199" s="21"/>
      <c r="B199" s="116"/>
      <c r="C199" s="104" t="s">
        <v>152</v>
      </c>
      <c r="D199" s="220"/>
      <c r="E199" s="220"/>
      <c r="F199" s="220"/>
      <c r="G199" s="220"/>
      <c r="H199" s="220"/>
      <c r="I199" s="220"/>
      <c r="J199" s="220"/>
      <c r="K199" s="220"/>
      <c r="L199" s="220"/>
      <c r="M199" s="220"/>
      <c r="N199" s="220"/>
      <c r="O199" s="102" t="s">
        <v>58</v>
      </c>
      <c r="P199" s="596" t="str">
        <f>IF(P189="..","..",0)</f>
        <v>..</v>
      </c>
      <c r="Q199" s="597"/>
      <c r="R199" s="597"/>
      <c r="S199" s="598"/>
      <c r="T199" s="596" t="str">
        <f>IF(T189="..","..",0)</f>
        <v>..</v>
      </c>
      <c r="U199" s="597"/>
      <c r="V199" s="597"/>
      <c r="W199" s="598"/>
      <c r="X199" s="596" t="str">
        <f>IF(X189="..","..",0)</f>
        <v>..</v>
      </c>
      <c r="Y199" s="597"/>
      <c r="Z199" s="597"/>
      <c r="AA199" s="598"/>
      <c r="AB199" s="115"/>
      <c r="AI199" s="131"/>
      <c r="AJ199" s="131"/>
      <c r="AK199" s="131"/>
      <c r="AL199" s="131"/>
      <c r="AM199" s="131"/>
    </row>
    <row r="200" spans="1:39" s="17" customFormat="1" ht="12.75" customHeight="1" x14ac:dyDescent="0.2">
      <c r="A200" s="21"/>
      <c r="B200" s="116"/>
      <c r="C200" s="220"/>
      <c r="D200" s="220"/>
      <c r="E200" s="220"/>
      <c r="F200" s="220"/>
      <c r="G200" s="220"/>
      <c r="H200" s="220"/>
      <c r="I200" s="220"/>
      <c r="J200" s="220"/>
      <c r="K200" s="220"/>
      <c r="L200" s="220"/>
      <c r="M200" s="220"/>
      <c r="N200" s="220"/>
      <c r="O200" s="220"/>
      <c r="P200" s="626" t="str">
        <f>IF(OR(AND(P198="..",P199=".."),AND(P198=0,P199=0)),"",IF(AND(ISNUMBER(P198),ISNUMBER(P199),P198&gt;0,P199&gt;0),"","Data Missing ↑"))</f>
        <v/>
      </c>
      <c r="Q200" s="626"/>
      <c r="R200" s="626"/>
      <c r="S200" s="626"/>
      <c r="T200" s="626" t="str">
        <f>IF(OR(AND(T198="..",T199=".."),AND(T198=0,T199=0)),"",IF(AND(ISNUMBER(T198),ISNUMBER(T199),T198&gt;0,T199&gt;0),"","Data Missing ↑"))</f>
        <v/>
      </c>
      <c r="U200" s="626"/>
      <c r="V200" s="626"/>
      <c r="W200" s="626"/>
      <c r="X200" s="626" t="str">
        <f>IF(OR(AND(X198="..",X199=".."),AND(X198=0,X199=0)),"",IF(AND(ISNUMBER(X198),ISNUMBER(X199),X198&gt;0,X199&gt;0),"","Data Missing ↑"))</f>
        <v/>
      </c>
      <c r="Y200" s="626"/>
      <c r="Z200" s="626"/>
      <c r="AA200" s="626"/>
      <c r="AB200" s="115"/>
      <c r="AI200" s="131"/>
      <c r="AJ200" s="131"/>
      <c r="AK200" s="131"/>
      <c r="AL200" s="131"/>
      <c r="AM200" s="131"/>
    </row>
    <row r="201" spans="1:39" s="17" customFormat="1" ht="14.25" customHeight="1" x14ac:dyDescent="0.2">
      <c r="A201" s="21"/>
      <c r="B201" s="192"/>
      <c r="C201" s="523" t="s">
        <v>1395</v>
      </c>
      <c r="D201" s="220"/>
      <c r="E201" s="220"/>
      <c r="F201" s="220"/>
      <c r="G201" s="220"/>
      <c r="H201" s="220"/>
      <c r="I201" s="220"/>
      <c r="J201" s="220"/>
      <c r="K201" s="220"/>
      <c r="L201" s="220"/>
      <c r="M201" s="220"/>
      <c r="N201" s="220"/>
      <c r="O201" s="102"/>
      <c r="P201" s="525"/>
      <c r="Q201" s="525"/>
      <c r="R201" s="525"/>
      <c r="S201" s="525"/>
      <c r="T201" s="525"/>
      <c r="U201" s="525"/>
      <c r="V201" s="525"/>
      <c r="W201" s="525"/>
      <c r="X201" s="525"/>
      <c r="Y201" s="858" t="s">
        <v>66</v>
      </c>
      <c r="Z201" s="859"/>
      <c r="AA201" s="860"/>
      <c r="AB201" s="194"/>
      <c r="AI201" s="131"/>
      <c r="AJ201" s="131"/>
      <c r="AK201" s="131"/>
      <c r="AL201" s="131"/>
      <c r="AM201" s="131"/>
    </row>
    <row r="202" spans="1:39" s="17" customFormat="1" ht="9.75" customHeight="1" x14ac:dyDescent="0.2">
      <c r="A202" s="21"/>
      <c r="B202" s="528"/>
      <c r="C202" s="529"/>
      <c r="D202" s="529"/>
      <c r="E202" s="529"/>
      <c r="F202" s="529"/>
      <c r="G202" s="529"/>
      <c r="H202" s="529"/>
      <c r="I202" s="529"/>
      <c r="J202" s="529"/>
      <c r="K202" s="529"/>
      <c r="L202" s="529"/>
      <c r="M202" s="529"/>
      <c r="N202" s="529"/>
      <c r="O202" s="529"/>
      <c r="P202" s="529"/>
      <c r="Q202" s="529"/>
      <c r="R202" s="529"/>
      <c r="S202" s="529"/>
      <c r="T202" s="529"/>
      <c r="U202" s="529"/>
      <c r="V202" s="529"/>
      <c r="W202" s="529"/>
      <c r="X202" s="529"/>
      <c r="Y202" s="529"/>
      <c r="Z202" s="529"/>
      <c r="AA202" s="529"/>
      <c r="AB202" s="530"/>
      <c r="AI202" s="131"/>
      <c r="AJ202" s="131"/>
      <c r="AK202" s="131"/>
      <c r="AL202" s="131"/>
      <c r="AM202" s="131"/>
    </row>
    <row r="203" spans="1:39" s="17" customFormat="1" ht="12.75" customHeight="1" x14ac:dyDescent="0.2">
      <c r="A203" s="21"/>
      <c r="B203" s="192"/>
      <c r="C203" s="523" t="s">
        <v>1387</v>
      </c>
      <c r="D203" s="220"/>
      <c r="E203" s="220"/>
      <c r="F203" s="220"/>
      <c r="G203" s="220"/>
      <c r="H203" s="220"/>
      <c r="I203" s="220"/>
      <c r="J203" s="220"/>
      <c r="K203" s="220"/>
      <c r="L203" s="220"/>
      <c r="M203" s="220"/>
      <c r="N203" s="220"/>
      <c r="O203" s="102"/>
      <c r="P203" s="520"/>
      <c r="Q203" s="520"/>
      <c r="R203" s="520"/>
      <c r="S203" s="520"/>
      <c r="T203" s="520"/>
      <c r="U203" s="520"/>
      <c r="V203" s="520"/>
      <c r="W203" s="520"/>
      <c r="X203" s="520"/>
      <c r="Y203" s="520"/>
      <c r="Z203" s="520"/>
      <c r="AA203" s="520"/>
      <c r="AB203" s="194"/>
      <c r="AI203" s="131"/>
      <c r="AJ203" s="131"/>
      <c r="AK203" s="131"/>
      <c r="AL203" s="131"/>
      <c r="AM203" s="131"/>
    </row>
    <row r="204" spans="1:39" s="17" customFormat="1" ht="5.25" customHeight="1" x14ac:dyDescent="0.2">
      <c r="A204" s="21"/>
      <c r="B204" s="192"/>
      <c r="C204" s="104"/>
      <c r="D204" s="220"/>
      <c r="E204" s="220"/>
      <c r="F204" s="220"/>
      <c r="G204" s="220"/>
      <c r="H204" s="220"/>
      <c r="I204" s="220"/>
      <c r="J204" s="220"/>
      <c r="K204" s="220"/>
      <c r="L204" s="220"/>
      <c r="M204" s="220"/>
      <c r="N204" s="220"/>
      <c r="O204" s="102"/>
      <c r="P204" s="520"/>
      <c r="Q204" s="520"/>
      <c r="R204" s="520"/>
      <c r="S204" s="520"/>
      <c r="T204" s="520"/>
      <c r="U204" s="520"/>
      <c r="V204" s="520"/>
      <c r="W204" s="520"/>
      <c r="X204" s="520"/>
      <c r="Y204" s="520"/>
      <c r="Z204" s="520"/>
      <c r="AA204" s="520"/>
      <c r="AB204" s="194"/>
      <c r="AI204" s="131"/>
      <c r="AJ204" s="131"/>
      <c r="AK204" s="131"/>
      <c r="AL204" s="131"/>
      <c r="AM204" s="131"/>
    </row>
    <row r="205" spans="1:39" s="17" customFormat="1" ht="37.5" customHeight="1" x14ac:dyDescent="0.2">
      <c r="A205" s="21"/>
      <c r="B205" s="192"/>
      <c r="C205" s="615"/>
      <c r="D205" s="616"/>
      <c r="E205" s="616"/>
      <c r="F205" s="616"/>
      <c r="G205" s="616"/>
      <c r="H205" s="616"/>
      <c r="I205" s="616"/>
      <c r="J205" s="616"/>
      <c r="K205" s="616"/>
      <c r="L205" s="616"/>
      <c r="M205" s="616"/>
      <c r="N205" s="616"/>
      <c r="O205" s="616"/>
      <c r="P205" s="616"/>
      <c r="Q205" s="616"/>
      <c r="R205" s="616"/>
      <c r="S205" s="616"/>
      <c r="T205" s="616"/>
      <c r="U205" s="616"/>
      <c r="V205" s="616"/>
      <c r="W205" s="616"/>
      <c r="X205" s="616"/>
      <c r="Y205" s="616"/>
      <c r="Z205" s="616"/>
      <c r="AA205" s="617"/>
      <c r="AB205" s="194"/>
      <c r="AI205" s="131"/>
      <c r="AJ205" s="131"/>
      <c r="AK205" s="131"/>
      <c r="AL205" s="131"/>
      <c r="AM205" s="131"/>
    </row>
    <row r="206" spans="1:39" s="17" customFormat="1" ht="12.75" customHeight="1" thickBot="1" x14ac:dyDescent="0.25">
      <c r="A206" s="21"/>
      <c r="B206" s="116"/>
      <c r="C206" s="104"/>
      <c r="D206" s="220"/>
      <c r="E206" s="220"/>
      <c r="F206" s="220"/>
      <c r="G206" s="220"/>
      <c r="H206" s="220"/>
      <c r="I206" s="220"/>
      <c r="J206" s="220"/>
      <c r="K206" s="220"/>
      <c r="L206" s="220"/>
      <c r="M206" s="220"/>
      <c r="N206" s="102"/>
      <c r="O206" s="22"/>
      <c r="P206" s="22"/>
      <c r="Q206" s="22"/>
      <c r="R206" s="22"/>
      <c r="S206" s="22"/>
      <c r="T206" s="22"/>
      <c r="U206" s="22"/>
      <c r="V206" s="22"/>
      <c r="W206" s="22"/>
      <c r="X206" s="22"/>
      <c r="Y206" s="22"/>
      <c r="Z206" s="22"/>
      <c r="AA206" s="22"/>
      <c r="AB206" s="115"/>
      <c r="AI206" s="131"/>
      <c r="AJ206" s="131"/>
      <c r="AK206" s="131"/>
      <c r="AL206" s="131"/>
      <c r="AM206" s="131"/>
    </row>
    <row r="207" spans="1:39" s="17" customFormat="1" ht="15" customHeight="1" thickBot="1" x14ac:dyDescent="0.25">
      <c r="A207" s="21"/>
      <c r="B207" s="381" t="s">
        <v>938</v>
      </c>
      <c r="C207" s="382"/>
      <c r="D207" s="382"/>
      <c r="E207" s="382"/>
      <c r="F207" s="382"/>
      <c r="G207" s="382"/>
      <c r="H207" s="382"/>
      <c r="I207" s="382"/>
      <c r="J207" s="382"/>
      <c r="K207" s="382"/>
      <c r="L207" s="382"/>
      <c r="M207" s="382"/>
      <c r="N207" s="382"/>
      <c r="O207" s="382"/>
      <c r="P207" s="382"/>
      <c r="Q207" s="382"/>
      <c r="R207" s="382"/>
      <c r="S207" s="382"/>
      <c r="T207" s="382"/>
      <c r="U207" s="383"/>
      <c r="V207" s="380"/>
      <c r="W207" s="380"/>
      <c r="X207" s="380"/>
      <c r="Y207" s="380"/>
      <c r="Z207" s="380"/>
      <c r="AA207" s="380"/>
      <c r="AB207" s="417" t="s">
        <v>836</v>
      </c>
      <c r="AI207" s="131"/>
      <c r="AJ207" s="131"/>
      <c r="AK207" s="131"/>
      <c r="AL207" s="131"/>
      <c r="AM207" s="131"/>
    </row>
    <row r="208" spans="1:39" s="17" customFormat="1" ht="12.75" customHeight="1" x14ac:dyDescent="0.2">
      <c r="A208" s="21"/>
      <c r="B208" s="116"/>
      <c r="C208" s="124"/>
      <c r="D208" s="70"/>
      <c r="E208" s="70"/>
      <c r="F208" s="70"/>
      <c r="G208" s="70"/>
      <c r="H208" s="70"/>
      <c r="I208" s="70"/>
      <c r="J208" s="70"/>
      <c r="K208" s="70"/>
      <c r="L208" s="70"/>
      <c r="M208" s="70"/>
      <c r="N208" s="70"/>
      <c r="O208" s="70"/>
      <c r="P208" s="70"/>
      <c r="Q208" s="70"/>
      <c r="R208" s="70"/>
      <c r="S208" s="70"/>
      <c r="T208" s="70"/>
      <c r="U208" s="70"/>
      <c r="V208" s="84"/>
      <c r="W208" s="84"/>
      <c r="X208" s="84"/>
      <c r="Y208" s="84"/>
      <c r="Z208" s="84"/>
      <c r="AA208" s="84"/>
      <c r="AB208" s="249"/>
    </row>
    <row r="209" spans="1:47" s="17" customFormat="1" ht="12.75" customHeight="1" x14ac:dyDescent="0.2">
      <c r="A209" s="21"/>
      <c r="B209" s="116"/>
      <c r="C209" s="124"/>
      <c r="D209" s="70"/>
      <c r="E209" s="70"/>
      <c r="F209" s="70"/>
      <c r="G209" s="70"/>
      <c r="H209" s="70"/>
      <c r="I209" s="70"/>
      <c r="J209" s="70"/>
      <c r="K209" s="70"/>
      <c r="L209" s="70"/>
      <c r="M209" s="70"/>
      <c r="N209" s="70"/>
      <c r="O209" s="70"/>
      <c r="P209" s="618" t="s">
        <v>208</v>
      </c>
      <c r="Q209" s="618"/>
      <c r="R209" s="618"/>
      <c r="S209" s="619"/>
      <c r="T209" s="622" t="s">
        <v>243</v>
      </c>
      <c r="U209" s="623"/>
      <c r="V209" s="623"/>
      <c r="W209" s="623"/>
      <c r="X209" s="623"/>
      <c r="Y209" s="623"/>
      <c r="Z209" s="623"/>
      <c r="AA209" s="624"/>
      <c r="AB209" s="115"/>
    </row>
    <row r="210" spans="1:47" s="17" customFormat="1" ht="12.75" customHeight="1" x14ac:dyDescent="0.2">
      <c r="A210" s="21"/>
      <c r="B210" s="116"/>
      <c r="C210" s="106"/>
      <c r="D210" s="106"/>
      <c r="E210" s="106"/>
      <c r="F210" s="106"/>
      <c r="G210" s="106"/>
      <c r="H210" s="106"/>
      <c r="I210" s="106"/>
      <c r="J210" s="106"/>
      <c r="K210" s="106"/>
      <c r="L210" s="106"/>
      <c r="M210" s="106"/>
      <c r="N210" s="106"/>
      <c r="O210" s="22"/>
      <c r="P210" s="618"/>
      <c r="Q210" s="618"/>
      <c r="R210" s="618"/>
      <c r="S210" s="619"/>
      <c r="T210" s="738" t="s">
        <v>841</v>
      </c>
      <c r="U210" s="738"/>
      <c r="V210" s="738"/>
      <c r="W210" s="739"/>
      <c r="X210" s="742" t="s">
        <v>856</v>
      </c>
      <c r="Y210" s="743"/>
      <c r="Z210" s="743"/>
      <c r="AA210" s="744"/>
      <c r="AB210" s="115"/>
    </row>
    <row r="211" spans="1:47" s="17" customFormat="1" ht="12.75" customHeight="1" x14ac:dyDescent="0.2">
      <c r="A211" s="21"/>
      <c r="B211" s="116"/>
      <c r="C211" s="106"/>
      <c r="D211" s="106"/>
      <c r="E211" s="106"/>
      <c r="F211" s="106"/>
      <c r="G211" s="106"/>
      <c r="H211" s="106"/>
      <c r="I211" s="106"/>
      <c r="J211" s="106"/>
      <c r="K211" s="106"/>
      <c r="L211" s="106"/>
      <c r="M211" s="106"/>
      <c r="N211" s="106"/>
      <c r="O211" s="22"/>
      <c r="P211" s="618"/>
      <c r="Q211" s="618"/>
      <c r="R211" s="618"/>
      <c r="S211" s="619"/>
      <c r="T211" s="738"/>
      <c r="U211" s="738"/>
      <c r="V211" s="738"/>
      <c r="W211" s="739"/>
      <c r="X211" s="742"/>
      <c r="Y211" s="743"/>
      <c r="Z211" s="743"/>
      <c r="AA211" s="744"/>
      <c r="AB211" s="115"/>
    </row>
    <row r="212" spans="1:47" s="17" customFormat="1" ht="12.75" customHeight="1" x14ac:dyDescent="0.2">
      <c r="A212" s="21"/>
      <c r="B212" s="116"/>
      <c r="C212" s="106"/>
      <c r="D212" s="106"/>
      <c r="E212" s="106"/>
      <c r="F212" s="106"/>
      <c r="G212" s="106"/>
      <c r="H212" s="106"/>
      <c r="I212" s="106"/>
      <c r="J212" s="106"/>
      <c r="K212" s="106"/>
      <c r="L212" s="106"/>
      <c r="M212" s="106"/>
      <c r="N212" s="106"/>
      <c r="O212" s="22"/>
      <c r="P212" s="620"/>
      <c r="Q212" s="620"/>
      <c r="R212" s="620"/>
      <c r="S212" s="621"/>
      <c r="T212" s="740"/>
      <c r="U212" s="740"/>
      <c r="V212" s="740"/>
      <c r="W212" s="741"/>
      <c r="X212" s="745"/>
      <c r="Y212" s="746"/>
      <c r="Z212" s="746"/>
      <c r="AA212" s="747"/>
      <c r="AB212" s="115"/>
    </row>
    <row r="213" spans="1:47" s="17" customFormat="1" ht="12.75" customHeight="1" x14ac:dyDescent="0.2">
      <c r="A213" s="21"/>
      <c r="B213" s="116"/>
      <c r="C213" s="119"/>
      <c r="D213" s="94"/>
      <c r="E213" s="94"/>
      <c r="F213" s="94"/>
      <c r="G213" s="94"/>
      <c r="H213" s="94"/>
      <c r="I213" s="94"/>
      <c r="J213" s="94"/>
      <c r="K213" s="94"/>
      <c r="L213" s="94"/>
      <c r="M213" s="94"/>
      <c r="N213" s="94"/>
      <c r="O213" s="22"/>
      <c r="P213" s="613" t="str">
        <f>IF(P215="..","",IF(OR(P218+P221+P224&gt;P215,P219+P222+P225&gt;P216),"! Review Totals",""))</f>
        <v/>
      </c>
      <c r="Q213" s="613"/>
      <c r="R213" s="613"/>
      <c r="S213" s="613"/>
      <c r="T213" s="613" t="str">
        <f>IF(T215="..","",IF(OR(T218+T221+T224&gt;T215,T219+T222+T225&gt;T216),"! Review Totals",""))</f>
        <v/>
      </c>
      <c r="U213" s="613"/>
      <c r="V213" s="613"/>
      <c r="W213" s="613"/>
      <c r="X213" s="613" t="str">
        <f>IF(X215="..","",IF(OR(X218+X221+X224&gt;SUM(X214:AA215),X219+X222+X225&gt;X216),"! Review Totals",""))</f>
        <v/>
      </c>
      <c r="Y213" s="613"/>
      <c r="Z213" s="613"/>
      <c r="AA213" s="613"/>
      <c r="AB213" s="115"/>
    </row>
    <row r="214" spans="1:47" s="17" customFormat="1" ht="12.75" customHeight="1" x14ac:dyDescent="0.2">
      <c r="A214" s="21"/>
      <c r="B214" s="116"/>
      <c r="C214" s="104" t="s">
        <v>837</v>
      </c>
      <c r="D214" s="22"/>
      <c r="E214" s="22"/>
      <c r="F214" s="22"/>
      <c r="G214" s="22"/>
      <c r="H214" s="22"/>
      <c r="J214" s="22"/>
      <c r="K214" s="254" t="s">
        <v>304</v>
      </c>
      <c r="M214" s="22"/>
      <c r="N214" s="22"/>
      <c r="O214" s="22"/>
      <c r="P214" s="498"/>
      <c r="Q214" s="498"/>
      <c r="R214" s="498"/>
      <c r="S214" s="498"/>
      <c r="T214" s="498"/>
      <c r="U214" s="498"/>
      <c r="V214" s="498"/>
      <c r="W214" s="498"/>
      <c r="X214" s="600" t="s">
        <v>66</v>
      </c>
      <c r="Y214" s="601"/>
      <c r="Z214" s="601"/>
      <c r="AA214" s="602"/>
      <c r="AB214" s="115"/>
    </row>
    <row r="215" spans="1:47" s="17" customFormat="1" ht="12.75" customHeight="1" x14ac:dyDescent="0.2">
      <c r="A215" s="21"/>
      <c r="B215" s="116"/>
      <c r="C215" s="104"/>
      <c r="D215" s="118"/>
      <c r="E215" s="118"/>
      <c r="F215" s="118"/>
      <c r="G215" s="118"/>
      <c r="H215" s="220"/>
      <c r="J215" s="220"/>
      <c r="K215" s="102" t="s">
        <v>303</v>
      </c>
      <c r="M215" s="220"/>
      <c r="N215" s="220"/>
      <c r="O215" s="220"/>
      <c r="P215" s="600" t="s">
        <v>66</v>
      </c>
      <c r="Q215" s="601"/>
      <c r="R215" s="601"/>
      <c r="S215" s="602"/>
      <c r="T215" s="600" t="s">
        <v>66</v>
      </c>
      <c r="U215" s="601"/>
      <c r="V215" s="601"/>
      <c r="W215" s="602"/>
      <c r="X215" s="600" t="s">
        <v>66</v>
      </c>
      <c r="Y215" s="601"/>
      <c r="Z215" s="601"/>
      <c r="AA215" s="602"/>
      <c r="AB215" s="115"/>
    </row>
    <row r="216" spans="1:47" s="17" customFormat="1" ht="12.75" customHeight="1" x14ac:dyDescent="0.2">
      <c r="A216" s="21"/>
      <c r="B216" s="116"/>
      <c r="C216" s="104" t="s">
        <v>152</v>
      </c>
      <c r="D216" s="104"/>
      <c r="E216" s="104"/>
      <c r="F216" s="104"/>
      <c r="G216" s="104"/>
      <c r="H216" s="102"/>
      <c r="I216" s="102"/>
      <c r="J216" s="102"/>
      <c r="K216" s="102"/>
      <c r="L216" s="102"/>
      <c r="M216" s="102"/>
      <c r="N216" s="102"/>
      <c r="O216" s="102" t="s">
        <v>58</v>
      </c>
      <c r="P216" s="606" t="str">
        <f>IF(P215=0,0,"..")</f>
        <v>..</v>
      </c>
      <c r="Q216" s="607"/>
      <c r="R216" s="607"/>
      <c r="S216" s="608"/>
      <c r="T216" s="606" t="str">
        <f>IF(T215=0,0,"..")</f>
        <v>..</v>
      </c>
      <c r="U216" s="607"/>
      <c r="V216" s="607"/>
      <c r="W216" s="608"/>
      <c r="X216" s="606" t="str">
        <f>IF(X215=0,0,"..")</f>
        <v>..</v>
      </c>
      <c r="Y216" s="607"/>
      <c r="Z216" s="607"/>
      <c r="AA216" s="608"/>
      <c r="AB216" s="115"/>
    </row>
    <row r="217" spans="1:47" s="17" customFormat="1" ht="12.75" customHeight="1" x14ac:dyDescent="0.2">
      <c r="A217" s="21"/>
      <c r="B217" s="116"/>
      <c r="C217" s="89"/>
      <c r="D217" s="89"/>
      <c r="E217" s="89"/>
      <c r="F217" s="89"/>
      <c r="G217" s="88"/>
      <c r="H217" s="88"/>
      <c r="I217" s="88"/>
      <c r="J217" s="88"/>
      <c r="K217" s="88"/>
      <c r="L217" s="88"/>
      <c r="M217" s="88"/>
      <c r="N217" s="88"/>
      <c r="O217" s="88"/>
      <c r="P217" s="599" t="str">
        <f>IF(AND(P215="..",P216="..",P218="..",P219="..",P221="..",P222="..",P224="..",P225=".."),"",IF(OR(AND(P215&gt;0,OR(P216=0,P216="..")),AND(OR(P215=0,P215=".."),P216&gt;0)),"Data Missing ↑",IF(AND(OR(P218&gt;0,P221&gt;0,P224&gt;0),P215=0),"Data Missing ↑",IF(AND(P216=0,OR(P219&gt;0,P222&gt;0,P225&gt;0)),"Data Missing ↑",""))))</f>
        <v/>
      </c>
      <c r="Q217" s="599"/>
      <c r="R217" s="599"/>
      <c r="S217" s="599"/>
      <c r="T217" s="599" t="str">
        <f>IF(AND(T215="..",T216="..",T218="..",T219=".."),"",IF(OR(AND(T215&gt;0,OR(T216=0,T216="..")),AND(OR(T215=0,T215=".."),T216&gt;0)),"Data Missing ↑",IF(AND(T218&gt;0,T215=0),"Data Missing ↑",IF(AND(T216=0,T219&gt;0),"Data Missing ↑",""))))</f>
        <v/>
      </c>
      <c r="U217" s="599"/>
      <c r="V217" s="599"/>
      <c r="W217" s="599"/>
      <c r="X217" s="599" t="str">
        <f>IF(AND(X215="..",X216="..",X218="..",X219="..",X221="..",X222="..",X224="..",X225=".."),"",IF(OR(AND(X215&gt;0,OR(X216=0,X216="..")),AND(OR(X215=0,X215=".."),X216&gt;0)),"Data Missing ↑",IF(AND(OR(X218&gt;0,X221&gt;0,X224&gt;0),SUM(X214,X215)=0),"Data Missing ↑",IF(AND(X216=0,OR(X219&gt;0,X222&gt;0,X225&gt;0)),"Data Missing ↑",""))))</f>
        <v/>
      </c>
      <c r="Y217" s="599"/>
      <c r="Z217" s="599"/>
      <c r="AA217" s="599"/>
      <c r="AB217" s="115"/>
    </row>
    <row r="218" spans="1:47" s="17" customFormat="1" ht="12.75" customHeight="1" x14ac:dyDescent="0.2">
      <c r="A218" s="21"/>
      <c r="B218" s="116"/>
      <c r="C218" s="104" t="s">
        <v>307</v>
      </c>
      <c r="D218" s="117"/>
      <c r="E218" s="117"/>
      <c r="F218" s="117"/>
      <c r="G218" s="117"/>
      <c r="H218" s="220"/>
      <c r="I218" s="220"/>
      <c r="J218" s="220"/>
      <c r="K218" s="220"/>
      <c r="L218" s="220"/>
      <c r="M218" s="220"/>
      <c r="N218" s="220"/>
      <c r="O218" s="220"/>
      <c r="P218" s="603" t="str">
        <f>IF(P215="..","..",0)</f>
        <v>..</v>
      </c>
      <c r="Q218" s="604"/>
      <c r="R218" s="604"/>
      <c r="S218" s="605"/>
      <c r="T218" s="603" t="str">
        <f>IF(T215="..","..",0)</f>
        <v>..</v>
      </c>
      <c r="U218" s="604"/>
      <c r="V218" s="604"/>
      <c r="W218" s="605"/>
      <c r="X218" s="603" t="str">
        <f>IF(X215="..","..",0)</f>
        <v>..</v>
      </c>
      <c r="Y218" s="604"/>
      <c r="Z218" s="604"/>
      <c r="AA218" s="605"/>
      <c r="AB218" s="115"/>
    </row>
    <row r="219" spans="1:47" s="17" customFormat="1" ht="12.75" customHeight="1" x14ac:dyDescent="0.2">
      <c r="A219" s="21"/>
      <c r="B219" s="116"/>
      <c r="C219" s="104" t="s">
        <v>152</v>
      </c>
      <c r="D219" s="104"/>
      <c r="E219" s="104"/>
      <c r="F219" s="104"/>
      <c r="G219" s="104"/>
      <c r="H219" s="220"/>
      <c r="I219" s="220"/>
      <c r="J219" s="220"/>
      <c r="K219" s="220"/>
      <c r="L219" s="220"/>
      <c r="M219" s="220"/>
      <c r="N219" s="220"/>
      <c r="O219" s="102" t="s">
        <v>58</v>
      </c>
      <c r="P219" s="596" t="str">
        <f>IF(P215="..","..",0)</f>
        <v>..</v>
      </c>
      <c r="Q219" s="597"/>
      <c r="R219" s="597"/>
      <c r="S219" s="598"/>
      <c r="T219" s="596" t="str">
        <f>IF(T215="..","..",0)</f>
        <v>..</v>
      </c>
      <c r="U219" s="597"/>
      <c r="V219" s="597"/>
      <c r="W219" s="598"/>
      <c r="X219" s="596" t="str">
        <f>IF(X215="..","..",0)</f>
        <v>..</v>
      </c>
      <c r="Y219" s="597"/>
      <c r="Z219" s="597"/>
      <c r="AA219" s="598"/>
      <c r="AB219" s="115"/>
    </row>
    <row r="220" spans="1:47" s="17" customFormat="1" ht="12.75" customHeight="1" x14ac:dyDescent="0.2">
      <c r="A220" s="21"/>
      <c r="B220" s="116"/>
      <c r="C220" s="89"/>
      <c r="D220" s="89"/>
      <c r="E220" s="89"/>
      <c r="F220" s="89"/>
      <c r="G220" s="88"/>
      <c r="H220" s="88"/>
      <c r="I220" s="88"/>
      <c r="J220" s="88"/>
      <c r="K220" s="88"/>
      <c r="L220" s="88"/>
      <c r="M220" s="88"/>
      <c r="N220" s="88"/>
      <c r="O220" s="88"/>
      <c r="P220" s="599" t="str">
        <f>IF(OR(AND(P218="..",P219=".."),AND(P218=0,P219=0)),"",IF(AND(ISNUMBER(P218),ISNUMBER(P219),P218&gt;0,P219&gt;0),"","Data Missing ↑"))</f>
        <v/>
      </c>
      <c r="Q220" s="599"/>
      <c r="R220" s="599"/>
      <c r="S220" s="599"/>
      <c r="T220" s="626" t="str">
        <f>IF(OR(AND(T218="..",T219=".."),AND(T218=0,T219=0)),"",IF(AND(ISNUMBER(T218),ISNUMBER(T219),T218&gt;0,T219&gt;0),"","Data Missing ↑"))</f>
        <v/>
      </c>
      <c r="U220" s="626"/>
      <c r="V220" s="626"/>
      <c r="W220" s="626"/>
      <c r="X220" s="599" t="str">
        <f>IF(OR(AND(X218="..",X219=".."),AND(X218=0,X219=0)),"",IF(AND(ISNUMBER(X218),ISNUMBER(X219),X218&gt;0,X219&gt;0),"",IF(AND(ISNUMBER(X218),X218&gt;0,$X$217=""),"","Data Missing ↑")))</f>
        <v/>
      </c>
      <c r="Y220" s="599"/>
      <c r="Z220" s="599"/>
      <c r="AA220" s="599"/>
      <c r="AB220" s="115"/>
    </row>
    <row r="221" spans="1:47" s="17" customFormat="1" ht="12.75" customHeight="1" x14ac:dyDescent="0.2">
      <c r="A221" s="21"/>
      <c r="B221" s="116"/>
      <c r="C221" s="104" t="s">
        <v>308</v>
      </c>
      <c r="D221" s="104"/>
      <c r="E221" s="104"/>
      <c r="F221" s="481"/>
      <c r="G221" s="481"/>
      <c r="H221" s="481"/>
      <c r="I221" s="481"/>
      <c r="J221" s="481"/>
      <c r="K221" s="481"/>
      <c r="L221" s="481"/>
      <c r="M221" s="481"/>
      <c r="N221" s="481"/>
      <c r="O221" s="220"/>
      <c r="P221" s="603" t="str">
        <f>IF(P215="..","..",0)</f>
        <v>..</v>
      </c>
      <c r="Q221" s="604"/>
      <c r="R221" s="604"/>
      <c r="S221" s="605"/>
      <c r="T221" s="524"/>
      <c r="U221" s="524"/>
      <c r="V221" s="524"/>
      <c r="W221" s="524"/>
      <c r="X221" s="603" t="str">
        <f>IF(X215="..","..",0)</f>
        <v>..</v>
      </c>
      <c r="Y221" s="604"/>
      <c r="Z221" s="604"/>
      <c r="AA221" s="605"/>
      <c r="AB221" s="115"/>
    </row>
    <row r="222" spans="1:47" s="17" customFormat="1" ht="12.75" customHeight="1" x14ac:dyDescent="0.2">
      <c r="A222" s="21"/>
      <c r="B222" s="116"/>
      <c r="C222" s="104" t="s">
        <v>152</v>
      </c>
      <c r="D222" s="104"/>
      <c r="E222" s="104"/>
      <c r="F222" s="481"/>
      <c r="G222" s="482" t="s">
        <v>840</v>
      </c>
      <c r="H222" s="481"/>
      <c r="I222" s="481"/>
      <c r="J222" s="481"/>
      <c r="K222" s="481"/>
      <c r="L222" s="481"/>
      <c r="M222" s="481"/>
      <c r="N222" s="481"/>
      <c r="O222" s="102" t="s">
        <v>58</v>
      </c>
      <c r="P222" s="596" t="str">
        <f>IF(P215="..","..",0)</f>
        <v>..</v>
      </c>
      <c r="Q222" s="597"/>
      <c r="R222" s="597"/>
      <c r="S222" s="598"/>
      <c r="T222" s="524"/>
      <c r="U222" s="524"/>
      <c r="V222" s="524"/>
      <c r="W222" s="524"/>
      <c r="X222" s="596" t="str">
        <f>IF(X215="..","..",0)</f>
        <v>..</v>
      </c>
      <c r="Y222" s="597"/>
      <c r="Z222" s="597"/>
      <c r="AA222" s="598"/>
      <c r="AB222" s="115"/>
    </row>
    <row r="223" spans="1:47" s="17" customFormat="1" ht="12.75" customHeight="1" x14ac:dyDescent="0.2">
      <c r="A223" s="21"/>
      <c r="B223" s="116"/>
      <c r="C223" s="104"/>
      <c r="D223" s="220"/>
      <c r="E223" s="220"/>
      <c r="F223" s="484"/>
      <c r="G223" s="484"/>
      <c r="H223" s="484"/>
      <c r="I223" s="484"/>
      <c r="J223" s="484"/>
      <c r="K223" s="484"/>
      <c r="L223" s="484"/>
      <c r="M223" s="484"/>
      <c r="N223" s="484"/>
      <c r="O223" s="102"/>
      <c r="P223" s="599" t="str">
        <f>IF(OR(AND(P221="..",P222=".."),AND(P221=0,P222=0)),"",IF(AND(ISNUMBER(P221),ISNUMBER(P222),P221&gt;0,P222&gt;0),"","Data Missing ↑"))</f>
        <v/>
      </c>
      <c r="Q223" s="599"/>
      <c r="R223" s="599"/>
      <c r="S223" s="599"/>
      <c r="T223" s="524"/>
      <c r="U223" s="524"/>
      <c r="V223" s="524"/>
      <c r="W223" s="524"/>
      <c r="X223" s="599" t="str">
        <f>IF(OR(AND(X221="..",X222=".."),AND(X221=0,X222=0)),"",IF(AND(ISNUMBER(X221),ISNUMBER(X222),X221&gt;0,X222&gt;0),"",IF(AND(ISNUMBER(X221),X221&gt;0,$X$217=""),"","Data Missing ↑")))</f>
        <v/>
      </c>
      <c r="Y223" s="599"/>
      <c r="Z223" s="599"/>
      <c r="AA223" s="599"/>
      <c r="AB223" s="115"/>
    </row>
    <row r="224" spans="1:47" s="17" customFormat="1" ht="12.75" customHeight="1" x14ac:dyDescent="0.2">
      <c r="A224" s="21"/>
      <c r="B224" s="116"/>
      <c r="C224" s="104" t="s">
        <v>785</v>
      </c>
      <c r="D224" s="104"/>
      <c r="E224" s="104"/>
      <c r="F224" s="481"/>
      <c r="G224" s="481"/>
      <c r="H224" s="481"/>
      <c r="I224" s="481"/>
      <c r="J224" s="481"/>
      <c r="K224" s="481"/>
      <c r="L224" s="481"/>
      <c r="M224" s="481"/>
      <c r="N224" s="484"/>
      <c r="O224" s="220"/>
      <c r="P224" s="603" t="str">
        <f>IF(P215="..","..",0)</f>
        <v>..</v>
      </c>
      <c r="Q224" s="604"/>
      <c r="R224" s="604"/>
      <c r="S224" s="605"/>
      <c r="T224" s="524"/>
      <c r="U224" s="524"/>
      <c r="V224" s="524"/>
      <c r="W224" s="524"/>
      <c r="X224" s="603" t="str">
        <f>IF(X215="..","..",0)</f>
        <v>..</v>
      </c>
      <c r="Y224" s="604"/>
      <c r="Z224" s="604"/>
      <c r="AA224" s="605"/>
      <c r="AB224" s="115"/>
      <c r="AU224" s="22"/>
    </row>
    <row r="225" spans="1:47" s="17" customFormat="1" ht="12.75" customHeight="1" x14ac:dyDescent="0.2">
      <c r="A225" s="21"/>
      <c r="B225" s="116"/>
      <c r="C225" s="104" t="s">
        <v>152</v>
      </c>
      <c r="D225" s="220"/>
      <c r="E225" s="220"/>
      <c r="F225" s="220"/>
      <c r="G225" s="220"/>
      <c r="H225" s="220"/>
      <c r="I225" s="220"/>
      <c r="J225" s="220"/>
      <c r="K225" s="220"/>
      <c r="L225" s="220"/>
      <c r="M225" s="220"/>
      <c r="N225" s="220"/>
      <c r="O225" s="102" t="s">
        <v>58</v>
      </c>
      <c r="P225" s="596" t="str">
        <f>IF(P215="..","..",0)</f>
        <v>..</v>
      </c>
      <c r="Q225" s="597"/>
      <c r="R225" s="597"/>
      <c r="S225" s="598"/>
      <c r="T225" s="524"/>
      <c r="U225" s="524"/>
      <c r="V225" s="524"/>
      <c r="W225" s="524"/>
      <c r="X225" s="596" t="str">
        <f>IF(X215="..","..",0)</f>
        <v>..</v>
      </c>
      <c r="Y225" s="597"/>
      <c r="Z225" s="597"/>
      <c r="AA225" s="598"/>
      <c r="AB225" s="115"/>
      <c r="AU225" s="22"/>
    </row>
    <row r="226" spans="1:47" s="17" customFormat="1" ht="12.75" customHeight="1" x14ac:dyDescent="0.2">
      <c r="A226" s="21"/>
      <c r="B226" s="116"/>
      <c r="C226" s="104"/>
      <c r="D226" s="220"/>
      <c r="E226" s="220"/>
      <c r="F226" s="220"/>
      <c r="G226" s="220"/>
      <c r="H226" s="220"/>
      <c r="I226" s="220"/>
      <c r="J226" s="220"/>
      <c r="K226" s="220"/>
      <c r="L226" s="220"/>
      <c r="M226" s="220"/>
      <c r="N226" s="220"/>
      <c r="O226" s="102"/>
      <c r="P226" s="626" t="str">
        <f>IF(OR(AND(P224="..",P225=".."),AND(P224=0,P225=0)),"",IF(AND(ISNUMBER(P224),ISNUMBER(P225),P224&gt;0,P225&gt;0),"","Data Missing ↑"))</f>
        <v/>
      </c>
      <c r="Q226" s="626"/>
      <c r="R226" s="626"/>
      <c r="S226" s="626"/>
      <c r="T226" s="613"/>
      <c r="U226" s="613"/>
      <c r="V226" s="613"/>
      <c r="W226" s="613"/>
      <c r="X226" s="626" t="str">
        <f>IF(OR(AND(X224="..",X225=".."),AND(X224=0,X225=0)),"",IF(AND(ISNUMBER(X224),ISNUMBER(X225),X224&gt;0,X225&gt;0),"",IF(AND(ISNUMBER(X224),X224&gt;0,$X$217=""),"","Data Missing ↑")))</f>
        <v/>
      </c>
      <c r="Y226" s="626"/>
      <c r="Z226" s="626"/>
      <c r="AA226" s="626"/>
      <c r="AB226" s="115"/>
      <c r="AU226" s="22"/>
    </row>
    <row r="227" spans="1:47" s="17" customFormat="1" ht="14.25" customHeight="1" x14ac:dyDescent="0.2">
      <c r="A227" s="21"/>
      <c r="B227" s="192"/>
      <c r="C227" s="523" t="s">
        <v>1395</v>
      </c>
      <c r="D227" s="220"/>
      <c r="E227" s="220"/>
      <c r="F227" s="220"/>
      <c r="G227" s="220"/>
      <c r="H227" s="220"/>
      <c r="I227" s="220"/>
      <c r="J227" s="220"/>
      <c r="K227" s="220"/>
      <c r="L227" s="220"/>
      <c r="M227" s="220"/>
      <c r="N227" s="220"/>
      <c r="O227" s="102"/>
      <c r="P227" s="525"/>
      <c r="Q227" s="525"/>
      <c r="R227" s="525"/>
      <c r="S227" s="525"/>
      <c r="T227" s="525"/>
      <c r="U227" s="525"/>
      <c r="V227" s="525"/>
      <c r="W227" s="525"/>
      <c r="X227" s="525"/>
      <c r="Y227" s="858" t="s">
        <v>66</v>
      </c>
      <c r="Z227" s="859"/>
      <c r="AA227" s="860"/>
      <c r="AB227" s="194"/>
      <c r="AI227" s="131"/>
      <c r="AJ227" s="131"/>
      <c r="AK227" s="131"/>
      <c r="AL227" s="131"/>
      <c r="AM227" s="131"/>
    </row>
    <row r="228" spans="1:47" s="17" customFormat="1" ht="9.75" customHeight="1" x14ac:dyDescent="0.2">
      <c r="A228" s="21"/>
      <c r="B228" s="528"/>
      <c r="C228" s="529"/>
      <c r="D228" s="529"/>
      <c r="E228" s="529"/>
      <c r="F228" s="529"/>
      <c r="G228" s="529"/>
      <c r="H228" s="529"/>
      <c r="I228" s="529"/>
      <c r="J228" s="529"/>
      <c r="K228" s="529"/>
      <c r="L228" s="529"/>
      <c r="M228" s="529"/>
      <c r="N228" s="529"/>
      <c r="O228" s="529"/>
      <c r="P228" s="529"/>
      <c r="Q228" s="529"/>
      <c r="R228" s="529"/>
      <c r="S228" s="529"/>
      <c r="T228" s="529"/>
      <c r="U228" s="529"/>
      <c r="V228" s="529"/>
      <c r="W228" s="529"/>
      <c r="X228" s="529"/>
      <c r="Y228" s="529"/>
      <c r="Z228" s="529"/>
      <c r="AA228" s="529"/>
      <c r="AB228" s="530"/>
      <c r="AI228" s="131"/>
      <c r="AJ228" s="131"/>
      <c r="AK228" s="131"/>
      <c r="AL228" s="131"/>
      <c r="AM228" s="131"/>
    </row>
    <row r="229" spans="1:47" s="17" customFormat="1" ht="12.75" customHeight="1" x14ac:dyDescent="0.2">
      <c r="A229" s="21"/>
      <c r="B229" s="192"/>
      <c r="C229" s="523" t="s">
        <v>1387</v>
      </c>
      <c r="D229" s="220"/>
      <c r="E229" s="220"/>
      <c r="F229" s="220"/>
      <c r="G229" s="220"/>
      <c r="H229" s="220"/>
      <c r="I229" s="220"/>
      <c r="J229" s="220"/>
      <c r="K229" s="220"/>
      <c r="L229" s="220"/>
      <c r="M229" s="220"/>
      <c r="N229" s="220"/>
      <c r="O229" s="102"/>
      <c r="P229" s="520"/>
      <c r="Q229" s="520"/>
      <c r="R229" s="520"/>
      <c r="S229" s="520"/>
      <c r="T229" s="520"/>
      <c r="U229" s="520"/>
      <c r="V229" s="520"/>
      <c r="W229" s="520"/>
      <c r="X229" s="520"/>
      <c r="Y229" s="520"/>
      <c r="Z229" s="520"/>
      <c r="AA229" s="520"/>
      <c r="AB229" s="115"/>
      <c r="AU229" s="22"/>
    </row>
    <row r="230" spans="1:47" s="17" customFormat="1" ht="5.25" customHeight="1" x14ac:dyDescent="0.2">
      <c r="A230" s="21"/>
      <c r="B230" s="192"/>
      <c r="C230" s="104"/>
      <c r="D230" s="220"/>
      <c r="E230" s="220"/>
      <c r="F230" s="220"/>
      <c r="G230" s="220"/>
      <c r="H230" s="220"/>
      <c r="I230" s="220"/>
      <c r="J230" s="220"/>
      <c r="K230" s="220"/>
      <c r="L230" s="220"/>
      <c r="M230" s="220"/>
      <c r="N230" s="220"/>
      <c r="O230" s="102"/>
      <c r="P230" s="520"/>
      <c r="Q230" s="520"/>
      <c r="R230" s="520"/>
      <c r="S230" s="520"/>
      <c r="T230" s="520"/>
      <c r="U230" s="520"/>
      <c r="V230" s="520"/>
      <c r="W230" s="520"/>
      <c r="X230" s="520"/>
      <c r="Y230" s="520"/>
      <c r="Z230" s="520"/>
      <c r="AA230" s="520"/>
      <c r="AB230" s="115"/>
      <c r="AU230" s="22"/>
    </row>
    <row r="231" spans="1:47" s="17" customFormat="1" ht="37.5" customHeight="1" x14ac:dyDescent="0.2">
      <c r="A231" s="21"/>
      <c r="B231" s="192"/>
      <c r="C231" s="615"/>
      <c r="D231" s="616"/>
      <c r="E231" s="616"/>
      <c r="F231" s="616"/>
      <c r="G231" s="616"/>
      <c r="H231" s="616"/>
      <c r="I231" s="616"/>
      <c r="J231" s="616"/>
      <c r="K231" s="616"/>
      <c r="L231" s="616"/>
      <c r="M231" s="616"/>
      <c r="N231" s="616"/>
      <c r="O231" s="616"/>
      <c r="P231" s="616"/>
      <c r="Q231" s="616"/>
      <c r="R231" s="616"/>
      <c r="S231" s="616"/>
      <c r="T231" s="616"/>
      <c r="U231" s="616"/>
      <c r="V231" s="616"/>
      <c r="W231" s="616"/>
      <c r="X231" s="616"/>
      <c r="Y231" s="616"/>
      <c r="Z231" s="616"/>
      <c r="AA231" s="617"/>
      <c r="AB231" s="115"/>
      <c r="AU231" s="22"/>
    </row>
    <row r="232" spans="1:47" s="17" customFormat="1" ht="12.75" customHeight="1" x14ac:dyDescent="0.2">
      <c r="A232" s="21"/>
      <c r="B232" s="114"/>
      <c r="C232" s="113"/>
      <c r="D232" s="112"/>
      <c r="E232" s="112"/>
      <c r="F232" s="112"/>
      <c r="G232" s="112"/>
      <c r="H232" s="112"/>
      <c r="I232" s="112"/>
      <c r="J232" s="112"/>
      <c r="K232" s="112"/>
      <c r="L232" s="112"/>
      <c r="M232" s="112"/>
      <c r="N232" s="112"/>
      <c r="O232" s="111"/>
      <c r="P232" s="122"/>
      <c r="Q232" s="122"/>
      <c r="R232" s="122"/>
      <c r="S232" s="111"/>
      <c r="T232" s="110"/>
      <c r="U232" s="110"/>
      <c r="V232" s="110"/>
      <c r="W232" s="110"/>
      <c r="X232" s="110"/>
      <c r="Y232" s="110"/>
      <c r="Z232" s="110"/>
      <c r="AA232" s="110"/>
      <c r="AB232" s="109"/>
      <c r="AI232" s="131"/>
      <c r="AJ232" s="131"/>
      <c r="AK232" s="131"/>
      <c r="AL232" s="131"/>
      <c r="AM232" s="131"/>
      <c r="AU232" s="105"/>
    </row>
    <row r="233" spans="1:47" s="17" customFormat="1" ht="12.75" customHeight="1" x14ac:dyDescent="0.2">
      <c r="A233" s="21"/>
      <c r="B233" s="106"/>
      <c r="C233" s="104"/>
      <c r="D233" s="103"/>
      <c r="E233" s="103"/>
      <c r="F233" s="103"/>
      <c r="G233" s="103"/>
      <c r="H233" s="103"/>
      <c r="I233" s="103"/>
      <c r="J233" s="103"/>
      <c r="K233" s="103"/>
      <c r="L233" s="103"/>
      <c r="M233" s="103"/>
      <c r="N233" s="103"/>
      <c r="O233" s="102"/>
      <c r="P233" s="123"/>
      <c r="Q233" s="123"/>
      <c r="R233" s="123"/>
      <c r="S233" s="102"/>
      <c r="T233" s="107"/>
      <c r="U233" s="107"/>
      <c r="V233" s="107"/>
      <c r="W233" s="107"/>
      <c r="X233" s="107"/>
      <c r="Y233" s="107"/>
      <c r="Z233" s="107"/>
      <c r="AA233" s="107"/>
      <c r="AB233" s="106"/>
      <c r="AI233" s="131"/>
      <c r="AJ233" s="131"/>
      <c r="AK233" s="131"/>
      <c r="AL233" s="131"/>
      <c r="AM233" s="131"/>
      <c r="AU233" s="105"/>
    </row>
    <row r="234" spans="1:47" s="22" customFormat="1" ht="12.75" customHeight="1" x14ac:dyDescent="0.2">
      <c r="A234" s="85"/>
      <c r="B234" s="106"/>
      <c r="C234" s="104"/>
      <c r="D234" s="103"/>
      <c r="E234" s="103"/>
      <c r="F234" s="103"/>
      <c r="G234" s="103"/>
      <c r="H234" s="103"/>
      <c r="I234" s="103"/>
      <c r="J234" s="103"/>
      <c r="K234" s="103"/>
      <c r="L234" s="103"/>
      <c r="M234" s="103"/>
      <c r="N234" s="103"/>
      <c r="O234" s="102"/>
      <c r="P234" s="123"/>
      <c r="Q234" s="123"/>
      <c r="R234" s="123"/>
      <c r="S234" s="102"/>
      <c r="T234" s="107"/>
      <c r="U234" s="107"/>
      <c r="V234" s="107"/>
      <c r="W234" s="107"/>
      <c r="X234" s="107"/>
      <c r="Y234" s="107"/>
      <c r="Z234" s="107"/>
      <c r="AA234" s="107"/>
      <c r="AB234" s="106"/>
      <c r="AI234" s="202"/>
      <c r="AJ234" s="202"/>
      <c r="AK234" s="202"/>
      <c r="AL234" s="202"/>
      <c r="AM234" s="202"/>
      <c r="AU234" s="105"/>
    </row>
    <row r="235" spans="1:47" s="22" customFormat="1" ht="12.75" customHeight="1" x14ac:dyDescent="0.2">
      <c r="A235" s="85"/>
      <c r="B235" s="201" t="s">
        <v>898</v>
      </c>
      <c r="C235" s="104"/>
      <c r="D235" s="103"/>
      <c r="E235" s="103"/>
      <c r="F235" s="103"/>
      <c r="G235" s="103"/>
      <c r="H235" s="103"/>
      <c r="I235" s="103"/>
      <c r="J235" s="103"/>
      <c r="K235" s="103"/>
      <c r="L235" s="103"/>
      <c r="M235" s="103"/>
      <c r="N235" s="103"/>
      <c r="O235" s="102"/>
      <c r="P235" s="123"/>
      <c r="Q235" s="123"/>
      <c r="R235" s="123"/>
      <c r="S235" s="102"/>
      <c r="T235" s="107"/>
      <c r="U235" s="107"/>
      <c r="V235" s="107"/>
      <c r="W235" s="107"/>
      <c r="X235" s="107"/>
      <c r="Y235" s="107"/>
      <c r="Z235" s="107"/>
      <c r="AA235" s="107"/>
      <c r="AB235" s="106"/>
      <c r="AI235" s="202"/>
      <c r="AJ235" s="202"/>
      <c r="AK235" s="202"/>
      <c r="AL235" s="202"/>
      <c r="AM235" s="202"/>
      <c r="AU235" s="105"/>
    </row>
    <row r="236" spans="1:47" s="22" customFormat="1" ht="12.75" customHeight="1" thickBot="1" x14ac:dyDescent="0.25">
      <c r="A236" s="85"/>
      <c r="B236" s="106"/>
      <c r="C236" s="104"/>
      <c r="D236" s="103"/>
      <c r="E236" s="103"/>
      <c r="F236" s="103"/>
      <c r="G236" s="103"/>
      <c r="H236" s="103"/>
      <c r="I236" s="103"/>
      <c r="J236" s="103"/>
      <c r="K236" s="103"/>
      <c r="L236" s="103"/>
      <c r="M236" s="103"/>
      <c r="N236" s="103"/>
      <c r="O236" s="102"/>
      <c r="P236" s="123"/>
      <c r="Q236" s="123"/>
      <c r="R236" s="123"/>
      <c r="S236" s="102"/>
      <c r="T236" s="107"/>
      <c r="U236" s="107"/>
      <c r="V236" s="107"/>
      <c r="W236" s="107"/>
      <c r="X236" s="107"/>
      <c r="Y236" s="107"/>
      <c r="Z236" s="107"/>
      <c r="AA236" s="110"/>
      <c r="AB236" s="125"/>
      <c r="AI236" s="202"/>
      <c r="AJ236" s="202"/>
      <c r="AK236" s="202"/>
      <c r="AL236" s="202"/>
      <c r="AM236" s="202"/>
      <c r="AU236" s="105"/>
    </row>
    <row r="237" spans="1:47" s="105" customFormat="1" ht="15" customHeight="1" thickBot="1" x14ac:dyDescent="0.25">
      <c r="A237" s="108"/>
      <c r="B237" s="386"/>
      <c r="C237" s="382"/>
      <c r="D237" s="382"/>
      <c r="E237" s="382"/>
      <c r="F237" s="382"/>
      <c r="G237" s="382"/>
      <c r="H237" s="382"/>
      <c r="I237" s="382"/>
      <c r="J237" s="382"/>
      <c r="K237" s="382"/>
      <c r="L237" s="382"/>
      <c r="M237" s="382"/>
      <c r="N237" s="382"/>
      <c r="O237" s="382"/>
      <c r="P237" s="382"/>
      <c r="Q237" s="382"/>
      <c r="R237" s="382"/>
      <c r="S237" s="382"/>
      <c r="T237" s="382"/>
      <c r="U237" s="383"/>
      <c r="V237" s="380"/>
      <c r="W237" s="380"/>
      <c r="X237" s="380"/>
      <c r="Y237" s="380"/>
      <c r="Z237" s="380"/>
      <c r="AA237" s="380"/>
      <c r="AB237" s="417" t="s">
        <v>836</v>
      </c>
      <c r="AI237" s="131"/>
      <c r="AJ237" s="131"/>
      <c r="AK237" s="131"/>
      <c r="AL237" s="131"/>
      <c r="AM237" s="131"/>
    </row>
    <row r="238" spans="1:47" s="105" customFormat="1" ht="12.75" customHeight="1" x14ac:dyDescent="0.2">
      <c r="A238" s="108"/>
      <c r="B238" s="127"/>
      <c r="W238" s="70"/>
      <c r="X238" s="70"/>
      <c r="Y238" s="70"/>
      <c r="Z238" s="70"/>
      <c r="AA238" s="70"/>
      <c r="AB238" s="126"/>
      <c r="AI238" s="131"/>
      <c r="AJ238" s="131"/>
      <c r="AK238" s="131"/>
      <c r="AL238" s="131"/>
      <c r="AM238" s="131"/>
    </row>
    <row r="239" spans="1:47" s="105" customFormat="1" ht="12.75" customHeight="1" x14ac:dyDescent="0.2">
      <c r="A239" s="108"/>
      <c r="B239" s="198"/>
      <c r="C239" s="199" t="s">
        <v>1348</v>
      </c>
      <c r="W239" s="199"/>
      <c r="AB239" s="200"/>
      <c r="AJ239" s="131"/>
      <c r="AK239" s="131"/>
      <c r="AL239" s="131"/>
      <c r="AM239" s="131"/>
    </row>
    <row r="240" spans="1:47" s="105" customFormat="1" ht="6" customHeight="1" x14ac:dyDescent="0.2">
      <c r="A240" s="108"/>
      <c r="B240" s="198"/>
      <c r="C240" s="199"/>
      <c r="W240" s="199"/>
      <c r="AB240" s="200"/>
      <c r="AJ240" s="131"/>
      <c r="AK240" s="131"/>
      <c r="AL240" s="131"/>
      <c r="AM240" s="131"/>
    </row>
    <row r="241" spans="1:55" s="105" customFormat="1" ht="7.5" customHeight="1" x14ac:dyDescent="0.2">
      <c r="A241" s="108"/>
      <c r="B241" s="127"/>
      <c r="W241" s="70"/>
      <c r="X241" s="70"/>
      <c r="Y241" s="70"/>
      <c r="Z241" s="70"/>
      <c r="AA241" s="70"/>
      <c r="AB241" s="126"/>
      <c r="AJ241" s="131"/>
      <c r="AK241" s="131"/>
      <c r="AL241" s="131"/>
      <c r="AM241" s="131"/>
    </row>
    <row r="242" spans="1:55" s="105" customFormat="1" ht="12.75" customHeight="1" x14ac:dyDescent="0.2">
      <c r="A242" s="108"/>
      <c r="B242" s="127"/>
      <c r="C242" s="102" t="s">
        <v>246</v>
      </c>
      <c r="D242" s="103"/>
      <c r="E242" s="103"/>
      <c r="F242" s="103"/>
      <c r="G242" s="103"/>
      <c r="H242" s="103"/>
      <c r="I242" s="103"/>
      <c r="J242" s="103"/>
      <c r="K242" s="103"/>
      <c r="L242" s="103"/>
      <c r="M242" s="103"/>
      <c r="N242" s="103"/>
      <c r="O242" s="103"/>
      <c r="P242" s="106"/>
      <c r="Q242" s="106"/>
      <c r="R242" s="106"/>
      <c r="S242" s="106"/>
      <c r="T242" s="106"/>
      <c r="U242" s="106"/>
      <c r="V242" s="106"/>
      <c r="W242" s="106"/>
      <c r="X242" s="603" t="str">
        <f>AH242</f>
        <v>..</v>
      </c>
      <c r="Y242" s="604"/>
      <c r="Z242" s="604"/>
      <c r="AA242" s="605"/>
      <c r="AB242" s="126"/>
      <c r="AH242" s="105" t="str">
        <f>IFERROR(INDEX(Data!C:C,MATCH(QShortName,Data!B:B,0),1),"..")</f>
        <v>..</v>
      </c>
      <c r="AJ242" s="131"/>
      <c r="AK242" s="131"/>
      <c r="AL242" s="131"/>
      <c r="AM242" s="131"/>
      <c r="AU242" s="70"/>
    </row>
    <row r="243" spans="1:55" s="105" customFormat="1" ht="12.75" customHeight="1" x14ac:dyDescent="0.2">
      <c r="A243" s="108"/>
      <c r="B243" s="116"/>
      <c r="C243" s="506" t="s">
        <v>1392</v>
      </c>
      <c r="D243" s="106"/>
      <c r="E243" s="106"/>
      <c r="F243" s="106"/>
      <c r="G243" s="106"/>
      <c r="H243" s="106"/>
      <c r="I243" s="106"/>
      <c r="J243" s="106"/>
      <c r="K243" s="106"/>
      <c r="L243" s="106"/>
      <c r="M243" s="106"/>
      <c r="N243" s="106"/>
      <c r="O243" s="106"/>
      <c r="P243" s="121"/>
      <c r="Q243" s="120"/>
      <c r="T243" s="106"/>
      <c r="U243" s="106"/>
      <c r="V243" s="106"/>
      <c r="W243" s="106"/>
      <c r="X243" s="106"/>
      <c r="Y243" s="106"/>
      <c r="Z243" s="106"/>
      <c r="AA243" s="106"/>
      <c r="AB243" s="115"/>
      <c r="AI243" s="131"/>
      <c r="AJ243" s="131"/>
      <c r="AK243" s="131"/>
      <c r="AL243" s="131"/>
      <c r="AM243" s="131"/>
      <c r="AU243" s="199"/>
    </row>
    <row r="244" spans="1:55" s="105" customFormat="1" ht="12.75" customHeight="1" x14ac:dyDescent="0.2">
      <c r="A244" s="108"/>
      <c r="B244" s="116"/>
      <c r="C244" s="124"/>
      <c r="D244" s="106"/>
      <c r="E244" s="106"/>
      <c r="F244" s="106"/>
      <c r="G244" s="106"/>
      <c r="H244" s="106"/>
      <c r="I244" s="106"/>
      <c r="J244" s="106"/>
      <c r="K244" s="106"/>
      <c r="L244" s="106"/>
      <c r="M244" s="106"/>
      <c r="N244" s="106"/>
      <c r="O244" s="106"/>
      <c r="P244" s="120"/>
      <c r="Q244" s="120"/>
      <c r="T244" s="106"/>
      <c r="U244" s="106"/>
      <c r="V244" s="106"/>
      <c r="W244" s="106"/>
      <c r="X244" s="106"/>
      <c r="Y244" s="106"/>
      <c r="Z244" s="106"/>
      <c r="AA244" s="106"/>
      <c r="AB244" s="115"/>
      <c r="AI244" s="131"/>
      <c r="AJ244" s="131"/>
      <c r="AK244" s="131"/>
      <c r="AL244" s="131"/>
      <c r="AM244" s="131"/>
      <c r="AU244" s="207"/>
    </row>
    <row r="245" spans="1:55" s="105" customFormat="1" ht="12.75" customHeight="1" x14ac:dyDescent="0.2">
      <c r="A245" s="108"/>
      <c r="B245" s="116"/>
      <c r="C245" s="106"/>
      <c r="D245" s="106"/>
      <c r="E245" s="106"/>
      <c r="F245" s="106"/>
      <c r="G245" s="106"/>
      <c r="H245" s="106"/>
      <c r="I245" s="106"/>
      <c r="J245" s="106"/>
      <c r="O245" s="106"/>
      <c r="P245" s="611" t="s">
        <v>166</v>
      </c>
      <c r="Q245" s="612"/>
      <c r="R245" s="612"/>
      <c r="S245" s="612"/>
      <c r="T245" s="612" t="s">
        <v>151</v>
      </c>
      <c r="U245" s="612"/>
      <c r="V245" s="612"/>
      <c r="W245" s="612"/>
      <c r="X245" s="612" t="s">
        <v>166</v>
      </c>
      <c r="Y245" s="612"/>
      <c r="Z245" s="612"/>
      <c r="AA245" s="754"/>
      <c r="AB245" s="115"/>
      <c r="AI245" s="131"/>
      <c r="AJ245" s="131"/>
      <c r="AK245" s="131"/>
      <c r="AL245" s="131"/>
      <c r="AM245" s="131"/>
      <c r="AU245" s="208"/>
    </row>
    <row r="246" spans="1:55" s="105" customFormat="1" ht="12.75" customHeight="1" x14ac:dyDescent="0.2">
      <c r="A246" s="108"/>
      <c r="B246" s="116"/>
      <c r="C246" s="106"/>
      <c r="D246" s="106"/>
      <c r="E246" s="106"/>
      <c r="F246" s="106"/>
      <c r="G246" s="106"/>
      <c r="H246" s="106"/>
      <c r="I246" s="106"/>
      <c r="J246" s="106"/>
      <c r="O246" s="106"/>
      <c r="P246" s="609" t="s">
        <v>175</v>
      </c>
      <c r="Q246" s="610"/>
      <c r="R246" s="610"/>
      <c r="S246" s="610"/>
      <c r="T246" s="610" t="s">
        <v>176</v>
      </c>
      <c r="U246" s="610"/>
      <c r="V246" s="610"/>
      <c r="W246" s="610"/>
      <c r="X246" s="610" t="s">
        <v>176</v>
      </c>
      <c r="Y246" s="610"/>
      <c r="Z246" s="610"/>
      <c r="AA246" s="758"/>
      <c r="AB246" s="115"/>
      <c r="AI246" s="131"/>
      <c r="AJ246" s="131"/>
      <c r="AK246" s="131"/>
      <c r="AL246" s="131"/>
      <c r="AM246" s="131"/>
      <c r="AU246" s="208"/>
    </row>
    <row r="247" spans="1:55" s="105" customFormat="1" ht="12.75" customHeight="1" x14ac:dyDescent="0.2">
      <c r="A247" s="108"/>
      <c r="B247" s="116"/>
      <c r="C247" s="106"/>
      <c r="D247" s="106"/>
      <c r="E247" s="106"/>
      <c r="F247" s="106"/>
      <c r="G247" s="106"/>
      <c r="H247" s="106"/>
      <c r="I247" s="106"/>
      <c r="J247" s="106"/>
      <c r="O247" s="106"/>
      <c r="P247" s="765" t="s">
        <v>173</v>
      </c>
      <c r="Q247" s="614"/>
      <c r="R247" s="614"/>
      <c r="S247" s="614"/>
      <c r="T247" s="614" t="s">
        <v>174</v>
      </c>
      <c r="U247" s="614"/>
      <c r="V247" s="614"/>
      <c r="W247" s="614"/>
      <c r="X247" s="614" t="s">
        <v>85</v>
      </c>
      <c r="Y247" s="614"/>
      <c r="Z247" s="614"/>
      <c r="AA247" s="759"/>
      <c r="AB247" s="115"/>
      <c r="AH247" s="70"/>
      <c r="AI247" s="70"/>
      <c r="AJ247" s="70"/>
      <c r="AK247" s="70"/>
      <c r="AL247" s="70"/>
      <c r="AM247" s="70"/>
      <c r="AN247" s="70"/>
      <c r="AO247" s="70"/>
      <c r="AP247" s="70"/>
      <c r="AQ247" s="70"/>
      <c r="AR247" s="70"/>
      <c r="AS247" s="70"/>
      <c r="AT247" s="70"/>
      <c r="AU247" s="208"/>
      <c r="AV247" s="70"/>
      <c r="AW247" s="70"/>
      <c r="AX247" s="70"/>
      <c r="AY247" s="70"/>
      <c r="AZ247" s="70"/>
      <c r="BA247" s="70"/>
    </row>
    <row r="248" spans="1:55" s="105" customFormat="1" ht="12.75" customHeight="1" x14ac:dyDescent="0.2">
      <c r="A248" s="108"/>
      <c r="B248" s="130"/>
      <c r="C248" s="119"/>
      <c r="D248" s="94"/>
      <c r="E248" s="94"/>
      <c r="F248" s="94"/>
      <c r="G248" s="94"/>
      <c r="H248" s="94"/>
      <c r="I248" s="94"/>
      <c r="J248" s="94"/>
      <c r="K248" s="94"/>
      <c r="L248" s="94"/>
      <c r="M248" s="94"/>
      <c r="N248" s="94"/>
      <c r="O248" s="94"/>
      <c r="P248" s="613" t="str">
        <f>IF(P249="..","",IF(OR(P252+P255+P258&gt;P249,P253+P256+P259&gt;P250),"! Review Totals",""))</f>
        <v/>
      </c>
      <c r="Q248" s="613"/>
      <c r="R248" s="613"/>
      <c r="S248" s="613"/>
      <c r="T248" s="613" t="str">
        <f>IF(T249="..","",IF(OR(T252+T255+T258&gt;T249,T253+T256+T259&gt;T250),"! Review Totals",""))</f>
        <v/>
      </c>
      <c r="U248" s="613"/>
      <c r="V248" s="613"/>
      <c r="W248" s="613"/>
      <c r="X248" s="613" t="str">
        <f>IF(X249="..","",IF(OR(X252+X255+X258&gt;X249,X253+X256+X259&gt;X250),"! Review Totals",""))</f>
        <v/>
      </c>
      <c r="Y248" s="613"/>
      <c r="Z248" s="613"/>
      <c r="AA248" s="613"/>
      <c r="AB248" s="115"/>
      <c r="AH248" s="199"/>
      <c r="AI248" s="199"/>
      <c r="AJ248" s="199"/>
      <c r="AK248" s="199"/>
      <c r="AL248" s="199"/>
      <c r="AM248" s="199"/>
      <c r="AN248" s="199"/>
      <c r="AO248" s="199"/>
      <c r="AP248" s="199"/>
      <c r="AQ248" s="796"/>
      <c r="AR248" s="796"/>
      <c r="AS248" s="199"/>
      <c r="AT248" s="199"/>
      <c r="AU248" s="208"/>
      <c r="AV248" s="199"/>
      <c r="AW248" s="199"/>
      <c r="AX248" s="199"/>
      <c r="AY248" s="199"/>
      <c r="AZ248" s="199"/>
      <c r="BA248" s="199"/>
    </row>
    <row r="249" spans="1:55" s="105" customFormat="1" ht="12.75" customHeight="1" x14ac:dyDescent="0.2">
      <c r="A249" s="108"/>
      <c r="B249" s="116"/>
      <c r="C249" s="104" t="s">
        <v>837</v>
      </c>
      <c r="D249" s="118"/>
      <c r="E249" s="118"/>
      <c r="F249" s="118"/>
      <c r="G249" s="118"/>
      <c r="H249" s="220"/>
      <c r="I249" s="220"/>
      <c r="J249" s="220"/>
      <c r="K249" s="220"/>
      <c r="L249" s="220"/>
      <c r="M249" s="220"/>
      <c r="N249" s="220"/>
      <c r="O249" s="220"/>
      <c r="P249" s="600" t="str">
        <f>IF(X242=0,0,"..")</f>
        <v>..</v>
      </c>
      <c r="Q249" s="601"/>
      <c r="R249" s="601"/>
      <c r="S249" s="602"/>
      <c r="T249" s="600" t="str">
        <f>IF(X242=0,0,"..")</f>
        <v>..</v>
      </c>
      <c r="U249" s="601"/>
      <c r="V249" s="601"/>
      <c r="W249" s="602"/>
      <c r="X249" s="600" t="str">
        <f>IF(X242=0,0,"..")</f>
        <v>..</v>
      </c>
      <c r="Y249" s="601"/>
      <c r="Z249" s="601"/>
      <c r="AA249" s="602"/>
      <c r="AB249" s="115"/>
      <c r="AH249" s="70"/>
      <c r="AI249" s="70"/>
      <c r="AJ249" s="70"/>
      <c r="AK249" s="70"/>
      <c r="AL249" s="70"/>
      <c r="AM249" s="70"/>
      <c r="AN249" s="70"/>
      <c r="AO249" s="70"/>
      <c r="AP249" s="70"/>
      <c r="AQ249" s="70"/>
      <c r="AR249" s="70"/>
      <c r="AS249" s="70"/>
      <c r="AT249" s="207"/>
      <c r="AU249" s="208"/>
      <c r="AV249" s="207"/>
      <c r="AW249" s="207"/>
      <c r="AX249" s="207"/>
      <c r="AY249" s="207"/>
      <c r="AZ249" s="207"/>
      <c r="BA249" s="207"/>
      <c r="BB249" s="208"/>
      <c r="BC249" s="208"/>
    </row>
    <row r="250" spans="1:55" s="105" customFormat="1" ht="12.75" customHeight="1" x14ac:dyDescent="0.2">
      <c r="A250" s="108"/>
      <c r="B250" s="116"/>
      <c r="C250" s="104" t="s">
        <v>152</v>
      </c>
      <c r="D250" s="104"/>
      <c r="E250" s="104"/>
      <c r="F250" s="104"/>
      <c r="G250" s="104"/>
      <c r="H250" s="102"/>
      <c r="I250" s="102"/>
      <c r="J250" s="102"/>
      <c r="K250" s="102"/>
      <c r="L250" s="102"/>
      <c r="M250" s="102"/>
      <c r="N250" s="102"/>
      <c r="O250" s="102" t="s">
        <v>58</v>
      </c>
      <c r="P250" s="606" t="str">
        <f>IF(P249=0,0,"..")</f>
        <v>..</v>
      </c>
      <c r="Q250" s="607"/>
      <c r="R250" s="607"/>
      <c r="S250" s="608"/>
      <c r="T250" s="606" t="str">
        <f>IF(T249=0,0,"..")</f>
        <v>..</v>
      </c>
      <c r="U250" s="607"/>
      <c r="V250" s="607"/>
      <c r="W250" s="608"/>
      <c r="X250" s="606" t="str">
        <f>IF(X249=0,0,"..")</f>
        <v>..</v>
      </c>
      <c r="Y250" s="607"/>
      <c r="Z250" s="607"/>
      <c r="AA250" s="608"/>
      <c r="AB250" s="115"/>
      <c r="AI250" s="131"/>
      <c r="AJ250" s="131"/>
      <c r="AK250" s="131"/>
      <c r="AL250" s="131"/>
      <c r="AM250" s="131"/>
      <c r="AT250" s="208"/>
      <c r="AU250" s="208"/>
      <c r="AV250" s="208"/>
      <c r="AW250" s="208"/>
      <c r="AX250" s="208"/>
      <c r="AY250" s="208"/>
      <c r="AZ250" s="208"/>
      <c r="BA250" s="208"/>
      <c r="BB250" s="208"/>
      <c r="BC250" s="208"/>
    </row>
    <row r="251" spans="1:55" s="105" customFormat="1" ht="12.75" customHeight="1" x14ac:dyDescent="0.2">
      <c r="A251" s="108"/>
      <c r="B251" s="129"/>
      <c r="C251" s="89"/>
      <c r="D251" s="89"/>
      <c r="E251" s="89"/>
      <c r="F251" s="89"/>
      <c r="G251" s="88"/>
      <c r="H251" s="88"/>
      <c r="I251" s="88"/>
      <c r="J251" s="88"/>
      <c r="K251" s="88"/>
      <c r="L251" s="88"/>
      <c r="M251" s="88"/>
      <c r="N251" s="88"/>
      <c r="O251" s="88"/>
      <c r="P251" s="599" t="str">
        <f>IF(AND(P249="..",P250="..",P252="..",P253="..",P255="..",P256="..",P258="..",P259=".."),"",IF(OR(AND(P249&gt;0,OR(P250=0,P250="..")),AND(OR(P249=0,P249=".."),P250&gt;0)),"Data Missing ↑",IF(AND(OR(P252&gt;0,P255&gt;0,P258&gt;0),P249=0),"Data Missing ↑",IF(AND(P250=0,OR(P253&gt;0,P256&gt;0,P259&gt;0)),"Data Missing ↑",""))))</f>
        <v/>
      </c>
      <c r="Q251" s="599"/>
      <c r="R251" s="599"/>
      <c r="S251" s="599"/>
      <c r="T251" s="599" t="str">
        <f>IF(AND(T249="..",T250="..",T252="..",T253="..",T255="..",T256="..",T258="..",T259=".."),"",IF(OR(AND(T249&gt;0,OR(T250=0,T250="..")),AND(OR(T249=0,T249=".."),T250&gt;0)),"Data Missing ↑",IF(AND(OR(T252&gt;0,T255&gt;0,T258&gt;0),T249=0),"Data Missing ↑",IF(AND(T250=0,OR(T253&gt;0,T256&gt;0,T259&gt;0)),"Data Missing ↑",""))))</f>
        <v/>
      </c>
      <c r="U251" s="599"/>
      <c r="V251" s="599"/>
      <c r="W251" s="599"/>
      <c r="X251" s="599" t="str">
        <f>IF(AND(X249="..",X250="..",X252="..",X253="..",X255="..",X256="..",X258="..",X259=".."),"",IF(OR(AND(X249&gt;0,OR(X250=0,X250="..")),AND(OR(X249=0,X249=".."),X250&gt;0)),"Data Missing ↑",IF(AND(OR(X252&gt;0,X255&gt;0,X258&gt;0),X249=0),"Data Missing ↑",IF(AND(X250=0,OR(X253&gt;0,X256&gt;0,X259&gt;0)),"Data Missing ↑",""))))</f>
        <v/>
      </c>
      <c r="Y251" s="599"/>
      <c r="Z251" s="599"/>
      <c r="AA251" s="599"/>
      <c r="AB251" s="128"/>
      <c r="AI251" s="131"/>
      <c r="AJ251" s="131"/>
      <c r="AK251" s="131"/>
      <c r="AL251" s="131"/>
      <c r="AM251" s="131"/>
      <c r="AT251" s="208"/>
      <c r="AU251" s="208"/>
      <c r="AV251" s="208"/>
      <c r="AW251" s="208"/>
      <c r="AX251" s="208"/>
      <c r="AY251" s="208"/>
      <c r="AZ251" s="208"/>
      <c r="BA251" s="208"/>
      <c r="BB251" s="208"/>
      <c r="BC251" s="208"/>
    </row>
    <row r="252" spans="1:55" s="105" customFormat="1" ht="12.75" customHeight="1" x14ac:dyDescent="0.2">
      <c r="A252" s="108"/>
      <c r="B252" s="116"/>
      <c r="C252" s="104" t="s">
        <v>307</v>
      </c>
      <c r="D252" s="117"/>
      <c r="E252" s="117"/>
      <c r="F252" s="117"/>
      <c r="G252" s="117"/>
      <c r="H252" s="220"/>
      <c r="I252" s="220"/>
      <c r="J252" s="220"/>
      <c r="K252" s="220"/>
      <c r="L252" s="220"/>
      <c r="M252" s="220"/>
      <c r="N252" s="220"/>
      <c r="O252" s="220"/>
      <c r="P252" s="603" t="str">
        <f>IF(P249="..","..",0)</f>
        <v>..</v>
      </c>
      <c r="Q252" s="604"/>
      <c r="R252" s="604"/>
      <c r="S252" s="605"/>
      <c r="T252" s="603" t="str">
        <f>IF(T249="..","..",0)</f>
        <v>..</v>
      </c>
      <c r="U252" s="604"/>
      <c r="V252" s="604"/>
      <c r="W252" s="605"/>
      <c r="X252" s="603" t="str">
        <f>IF(X249="..","..",0)</f>
        <v>..</v>
      </c>
      <c r="Y252" s="604"/>
      <c r="Z252" s="604"/>
      <c r="AA252" s="605"/>
      <c r="AB252" s="115"/>
      <c r="AI252" s="131"/>
      <c r="AJ252" s="131"/>
      <c r="AK252" s="131"/>
      <c r="AL252" s="131"/>
      <c r="AM252" s="131"/>
      <c r="AT252" s="208"/>
      <c r="AU252" s="208"/>
      <c r="AV252" s="208"/>
      <c r="AW252" s="208"/>
      <c r="AX252" s="208"/>
      <c r="AY252" s="208"/>
      <c r="AZ252" s="208"/>
      <c r="BA252" s="208"/>
      <c r="BB252" s="208"/>
      <c r="BC252" s="208"/>
    </row>
    <row r="253" spans="1:55" s="105" customFormat="1" ht="12.75" customHeight="1" x14ac:dyDescent="0.2">
      <c r="A253" s="108"/>
      <c r="B253" s="116"/>
      <c r="C253" s="104" t="s">
        <v>152</v>
      </c>
      <c r="D253" s="104"/>
      <c r="E253" s="104"/>
      <c r="F253" s="104"/>
      <c r="G253" s="104"/>
      <c r="H253" s="220"/>
      <c r="I253" s="220"/>
      <c r="J253" s="220"/>
      <c r="K253" s="220"/>
      <c r="L253" s="220"/>
      <c r="M253" s="220"/>
      <c r="N253" s="220"/>
      <c r="O253" s="102" t="s">
        <v>58</v>
      </c>
      <c r="P253" s="596" t="str">
        <f>IF(P249="..","..",0)</f>
        <v>..</v>
      </c>
      <c r="Q253" s="597"/>
      <c r="R253" s="597"/>
      <c r="S253" s="598"/>
      <c r="T253" s="596" t="str">
        <f>IF(T249="..","..",0)</f>
        <v>..</v>
      </c>
      <c r="U253" s="597"/>
      <c r="V253" s="597"/>
      <c r="W253" s="598"/>
      <c r="X253" s="596" t="str">
        <f>IF(X249="..","..",0)</f>
        <v>..</v>
      </c>
      <c r="Y253" s="597"/>
      <c r="Z253" s="597"/>
      <c r="AA253" s="598"/>
      <c r="AB253" s="115"/>
      <c r="AI253" s="131"/>
      <c r="AJ253" s="131"/>
      <c r="AK253" s="131"/>
      <c r="AL253" s="131"/>
      <c r="AM253" s="131"/>
      <c r="AT253" s="208"/>
      <c r="AU253" s="208"/>
      <c r="AV253" s="208"/>
      <c r="AW253" s="208"/>
      <c r="AX253" s="208"/>
      <c r="AY253" s="208"/>
      <c r="AZ253" s="208"/>
      <c r="BA253" s="208"/>
      <c r="BB253" s="208"/>
      <c r="BC253" s="208"/>
    </row>
    <row r="254" spans="1:55" s="105" customFormat="1" ht="12.75" customHeight="1" x14ac:dyDescent="0.2">
      <c r="A254" s="108"/>
      <c r="B254" s="116"/>
      <c r="C254" s="89"/>
      <c r="D254" s="89"/>
      <c r="E254" s="89"/>
      <c r="F254" s="89"/>
      <c r="G254" s="88"/>
      <c r="H254" s="88"/>
      <c r="I254" s="88"/>
      <c r="J254" s="88"/>
      <c r="K254" s="88"/>
      <c r="L254" s="88"/>
      <c r="M254" s="88"/>
      <c r="N254" s="88"/>
      <c r="O254" s="88"/>
      <c r="P254" s="599" t="str">
        <f>IF(OR(AND(P252="..",P253=".."),AND(P252=0,P253=0)),"",IF(AND(ISNUMBER(P252),ISNUMBER(P253),P252&gt;0,P253&gt;0),"","Data Missing ↑"))</f>
        <v/>
      </c>
      <c r="Q254" s="599"/>
      <c r="R254" s="599"/>
      <c r="S254" s="599"/>
      <c r="T254" s="599" t="str">
        <f>IF(OR(AND(T252="..",T253=".."),AND(T252=0,T253=0)),"",IF(AND(ISNUMBER(T252),ISNUMBER(T253),T252&gt;0,T253&gt;0),"","Data Missing ↑"))</f>
        <v/>
      </c>
      <c r="U254" s="599"/>
      <c r="V254" s="599"/>
      <c r="W254" s="599"/>
      <c r="X254" s="599" t="str">
        <f>IF(OR(AND(X252="..",X253=".."),AND(X252=0,X253=0)),"",IF(AND(ISNUMBER(X252),ISNUMBER(X253),X252&gt;0,X253&gt;0),"","Data Missing ↑"))</f>
        <v/>
      </c>
      <c r="Y254" s="599"/>
      <c r="Z254" s="599"/>
      <c r="AA254" s="599"/>
      <c r="AB254" s="128"/>
      <c r="AI254" s="131"/>
      <c r="AJ254" s="131"/>
      <c r="AK254" s="131"/>
      <c r="AL254" s="131"/>
      <c r="AM254" s="131"/>
      <c r="AT254" s="208"/>
      <c r="AU254" s="208"/>
      <c r="AV254" s="208"/>
      <c r="AW254" s="208"/>
      <c r="AX254" s="208"/>
      <c r="AY254" s="208"/>
      <c r="AZ254" s="208"/>
      <c r="BA254" s="208"/>
      <c r="BB254" s="208"/>
      <c r="BC254" s="208"/>
    </row>
    <row r="255" spans="1:55" s="105" customFormat="1" ht="12.75" customHeight="1" x14ac:dyDescent="0.2">
      <c r="A255" s="108"/>
      <c r="B255" s="116"/>
      <c r="C255" s="104" t="s">
        <v>308</v>
      </c>
      <c r="D255" s="104"/>
      <c r="E255" s="104"/>
      <c r="F255" s="481"/>
      <c r="G255" s="481"/>
      <c r="H255" s="481"/>
      <c r="I255" s="481"/>
      <c r="J255" s="481"/>
      <c r="K255" s="481"/>
      <c r="L255" s="481"/>
      <c r="M255" s="481"/>
      <c r="N255" s="481"/>
      <c r="O255" s="220"/>
      <c r="P255" s="603" t="str">
        <f>IF(P249="..","..",0)</f>
        <v>..</v>
      </c>
      <c r="Q255" s="604"/>
      <c r="R255" s="604"/>
      <c r="S255" s="605"/>
      <c r="T255" s="603" t="str">
        <f>IF(T249="..","..",0)</f>
        <v>..</v>
      </c>
      <c r="U255" s="604"/>
      <c r="V255" s="604"/>
      <c r="W255" s="605"/>
      <c r="X255" s="603" t="str">
        <f>IF(X249="..","..",0)</f>
        <v>..</v>
      </c>
      <c r="Y255" s="604"/>
      <c r="Z255" s="604"/>
      <c r="AA255" s="605"/>
      <c r="AB255" s="115"/>
      <c r="AI255" s="131"/>
      <c r="AJ255" s="131"/>
      <c r="AK255" s="131"/>
      <c r="AL255" s="131"/>
      <c r="AM255" s="131"/>
      <c r="AT255" s="208"/>
      <c r="AU255" s="208"/>
      <c r="AV255" s="208"/>
      <c r="AW255" s="208"/>
      <c r="AX255" s="208"/>
      <c r="AY255" s="208"/>
      <c r="AZ255" s="208"/>
      <c r="BA255" s="208"/>
      <c r="BB255" s="208"/>
      <c r="BC255" s="208"/>
    </row>
    <row r="256" spans="1:55" s="105" customFormat="1" ht="12.75" customHeight="1" x14ac:dyDescent="0.2">
      <c r="A256" s="108"/>
      <c r="B256" s="116"/>
      <c r="C256" s="104" t="s">
        <v>152</v>
      </c>
      <c r="D256" s="104"/>
      <c r="E256" s="104"/>
      <c r="F256" s="481"/>
      <c r="G256" s="482" t="s">
        <v>840</v>
      </c>
      <c r="H256" s="481"/>
      <c r="I256" s="481"/>
      <c r="J256" s="481"/>
      <c r="K256" s="481"/>
      <c r="L256" s="481"/>
      <c r="M256" s="481"/>
      <c r="N256" s="481"/>
      <c r="O256" s="102" t="s">
        <v>58</v>
      </c>
      <c r="P256" s="596" t="str">
        <f>IF(P249="..","..",0)</f>
        <v>..</v>
      </c>
      <c r="Q256" s="597"/>
      <c r="R256" s="597"/>
      <c r="S256" s="598"/>
      <c r="T256" s="596" t="str">
        <f>IF(T249="..","..",0)</f>
        <v>..</v>
      </c>
      <c r="U256" s="597"/>
      <c r="V256" s="597"/>
      <c r="W256" s="598"/>
      <c r="X256" s="596" t="str">
        <f>IF(X249="..","..",0)</f>
        <v>..</v>
      </c>
      <c r="Y256" s="597"/>
      <c r="Z256" s="597"/>
      <c r="AA256" s="598"/>
      <c r="AB256" s="115"/>
      <c r="AI256" s="131"/>
      <c r="AJ256" s="131"/>
      <c r="AK256" s="131"/>
      <c r="AL256" s="131"/>
      <c r="AM256" s="131"/>
      <c r="AT256" s="208"/>
      <c r="AU256" s="208"/>
      <c r="AV256" s="208"/>
      <c r="AW256" s="208"/>
      <c r="AX256" s="208"/>
      <c r="AY256" s="208"/>
      <c r="AZ256" s="208"/>
      <c r="BA256" s="208"/>
      <c r="BB256" s="208"/>
      <c r="BC256" s="208"/>
    </row>
    <row r="257" spans="1:55" s="105" customFormat="1" ht="12.75" customHeight="1" x14ac:dyDescent="0.2">
      <c r="A257" s="108"/>
      <c r="B257" s="116"/>
      <c r="C257" s="220"/>
      <c r="D257" s="220"/>
      <c r="E257" s="220"/>
      <c r="F257" s="220"/>
      <c r="G257" s="220"/>
      <c r="H257" s="220"/>
      <c r="I257" s="220"/>
      <c r="J257" s="220"/>
      <c r="K257" s="220"/>
      <c r="L257" s="220"/>
      <c r="M257" s="220"/>
      <c r="N257" s="220"/>
      <c r="O257" s="220"/>
      <c r="P257" s="599" t="str">
        <f>IF(OR(AND(P255="..",P256=".."),AND(P255=0,P256=0)),"",IF(AND(ISNUMBER(P255),ISNUMBER(P256),P255&gt;0,P256&gt;0),"","Data Missing ↑"))</f>
        <v/>
      </c>
      <c r="Q257" s="599"/>
      <c r="R257" s="599"/>
      <c r="S257" s="599"/>
      <c r="T257" s="599" t="str">
        <f>IF(OR(AND(T255="..",T256=".."),AND(T255=0,T256=0)),"",IF(AND(ISNUMBER(T255),ISNUMBER(T256),T255&gt;0,T256&gt;0),"","Data Missing ↑"))</f>
        <v/>
      </c>
      <c r="U257" s="599"/>
      <c r="V257" s="599"/>
      <c r="W257" s="599"/>
      <c r="X257" s="599" t="str">
        <f>IF(OR(AND(X255="..",X256=".."),AND(X255=0,X256=0)),"",IF(AND(ISNUMBER(X255),ISNUMBER(X256),X255&gt;0,X256&gt;0),"","Data Missing ↑"))</f>
        <v/>
      </c>
      <c r="Y257" s="599"/>
      <c r="Z257" s="599"/>
      <c r="AA257" s="599"/>
      <c r="AB257" s="128"/>
      <c r="AI257" s="131"/>
      <c r="AJ257" s="131"/>
      <c r="AK257" s="131"/>
      <c r="AL257" s="131"/>
      <c r="AM257" s="131"/>
      <c r="AT257" s="208"/>
      <c r="AU257" s="208"/>
      <c r="AV257" s="208"/>
      <c r="AW257" s="208"/>
      <c r="AX257" s="208"/>
      <c r="AY257" s="208"/>
      <c r="AZ257" s="208"/>
      <c r="BA257" s="208"/>
      <c r="BB257" s="208"/>
      <c r="BC257" s="208"/>
    </row>
    <row r="258" spans="1:55" s="105" customFormat="1" ht="12.75" customHeight="1" x14ac:dyDescent="0.2">
      <c r="A258" s="108"/>
      <c r="B258" s="116"/>
      <c r="C258" s="104" t="s">
        <v>785</v>
      </c>
      <c r="D258" s="104"/>
      <c r="E258" s="104"/>
      <c r="F258" s="104"/>
      <c r="G258" s="104"/>
      <c r="H258" s="104"/>
      <c r="I258" s="104"/>
      <c r="J258" s="104"/>
      <c r="K258" s="104"/>
      <c r="L258" s="104"/>
      <c r="M258" s="104"/>
      <c r="N258" s="220"/>
      <c r="O258" s="220"/>
      <c r="P258" s="603" t="str">
        <f>IF(P249="..","..",0)</f>
        <v>..</v>
      </c>
      <c r="Q258" s="604"/>
      <c r="R258" s="604"/>
      <c r="S258" s="605"/>
      <c r="T258" s="603" t="str">
        <f>IF(T249="..","..",0)</f>
        <v>..</v>
      </c>
      <c r="U258" s="604"/>
      <c r="V258" s="604"/>
      <c r="W258" s="605"/>
      <c r="X258" s="603" t="str">
        <f>IF(X249="..","..",0)</f>
        <v>..</v>
      </c>
      <c r="Y258" s="604"/>
      <c r="Z258" s="604"/>
      <c r="AA258" s="605"/>
      <c r="AB258" s="115"/>
      <c r="AI258" s="131"/>
      <c r="AJ258" s="131"/>
      <c r="AK258" s="131"/>
      <c r="AL258" s="131"/>
      <c r="AM258" s="131"/>
      <c r="AT258" s="208"/>
      <c r="AU258" s="208"/>
      <c r="AV258" s="208"/>
      <c r="AW258" s="208"/>
      <c r="AX258" s="208"/>
      <c r="AY258" s="208"/>
      <c r="AZ258" s="208"/>
      <c r="BA258" s="208"/>
      <c r="BB258" s="208"/>
      <c r="BC258" s="208"/>
    </row>
    <row r="259" spans="1:55" s="105" customFormat="1" ht="12.75" customHeight="1" x14ac:dyDescent="0.2">
      <c r="A259" s="108"/>
      <c r="B259" s="116"/>
      <c r="C259" s="104" t="s">
        <v>152</v>
      </c>
      <c r="D259" s="220"/>
      <c r="E259" s="220"/>
      <c r="F259" s="220"/>
      <c r="G259" s="220"/>
      <c r="H259" s="220"/>
      <c r="I259" s="220"/>
      <c r="J259" s="220"/>
      <c r="K259" s="220"/>
      <c r="L259" s="220"/>
      <c r="M259" s="220"/>
      <c r="N259" s="220"/>
      <c r="O259" s="102" t="s">
        <v>58</v>
      </c>
      <c r="P259" s="596" t="str">
        <f>IF(P249="..","..",0)</f>
        <v>..</v>
      </c>
      <c r="Q259" s="597"/>
      <c r="R259" s="597"/>
      <c r="S259" s="598"/>
      <c r="T259" s="596" t="str">
        <f>IF(T249="..","..",0)</f>
        <v>..</v>
      </c>
      <c r="U259" s="597"/>
      <c r="V259" s="597"/>
      <c r="W259" s="598"/>
      <c r="X259" s="596" t="str">
        <f>IF(X249="..","..",0)</f>
        <v>..</v>
      </c>
      <c r="Y259" s="597"/>
      <c r="Z259" s="597"/>
      <c r="AA259" s="598"/>
      <c r="AB259" s="115"/>
      <c r="AI259" s="131"/>
      <c r="AJ259" s="131"/>
      <c r="AK259" s="131"/>
      <c r="AL259" s="131"/>
      <c r="AM259" s="131"/>
      <c r="AT259" s="208"/>
      <c r="AU259" s="208"/>
      <c r="AV259" s="208"/>
      <c r="AW259" s="208"/>
      <c r="AX259" s="208"/>
      <c r="AY259" s="208"/>
      <c r="AZ259" s="208"/>
      <c r="BA259" s="208"/>
      <c r="BB259" s="208"/>
      <c r="BC259" s="208"/>
    </row>
    <row r="260" spans="1:55" s="105" customFormat="1" ht="12.75" customHeight="1" x14ac:dyDescent="0.2">
      <c r="A260" s="108"/>
      <c r="B260" s="116"/>
      <c r="C260" s="484"/>
      <c r="D260" s="484"/>
      <c r="E260" s="484"/>
      <c r="F260" s="484"/>
      <c r="G260" s="484"/>
      <c r="H260" s="484"/>
      <c r="I260" s="484"/>
      <c r="J260" s="484"/>
      <c r="K260" s="484"/>
      <c r="L260" s="484"/>
      <c r="M260" s="484"/>
      <c r="N260" s="484"/>
      <c r="O260" s="484"/>
      <c r="P260" s="626" t="str">
        <f>IF(OR(AND(P258="..",P259=".."),AND(P258=0,P259=0)),"",IF(AND(ISNUMBER(P258),ISNUMBER(P259),P258&gt;0,P259&gt;0),"","Data Missing ↑"))</f>
        <v/>
      </c>
      <c r="Q260" s="626"/>
      <c r="R260" s="626"/>
      <c r="S260" s="626"/>
      <c r="T260" s="626" t="str">
        <f>IF(OR(AND(T258="..",T259=".."),AND(T258=0,T259=0)),"",IF(AND(ISNUMBER(T258),ISNUMBER(T259),T258&gt;0,T259&gt;0),"","Data Missing ↑"))</f>
        <v/>
      </c>
      <c r="U260" s="626"/>
      <c r="V260" s="626"/>
      <c r="W260" s="626"/>
      <c r="X260" s="626" t="str">
        <f>IF(OR(AND(X258="..",X259=".."),AND(X258=0,X259=0)),"",IF(AND(ISNUMBER(X258),ISNUMBER(X259),X258&gt;0,X259&gt;0),"","Data Missing ↑"))</f>
        <v/>
      </c>
      <c r="Y260" s="626"/>
      <c r="Z260" s="626"/>
      <c r="AA260" s="626"/>
      <c r="AB260" s="115"/>
      <c r="AI260" s="131"/>
      <c r="AJ260" s="131"/>
      <c r="AK260" s="131"/>
      <c r="AL260" s="131"/>
      <c r="AM260" s="131"/>
      <c r="AT260" s="208"/>
      <c r="AU260" s="208"/>
      <c r="AV260" s="208"/>
      <c r="AW260" s="208"/>
      <c r="AX260" s="208"/>
      <c r="AY260" s="208"/>
      <c r="AZ260" s="208"/>
      <c r="BA260" s="208"/>
      <c r="BB260" s="208"/>
      <c r="BC260" s="208"/>
    </row>
    <row r="261" spans="1:55" s="105" customFormat="1" ht="12.75" customHeight="1" x14ac:dyDescent="0.2">
      <c r="A261" s="108"/>
      <c r="B261" s="116"/>
      <c r="C261" s="633" t="s">
        <v>844</v>
      </c>
      <c r="D261" s="633"/>
      <c r="E261" s="633"/>
      <c r="F261" s="633"/>
      <c r="G261" s="633"/>
      <c r="H261" s="633"/>
      <c r="I261" s="633"/>
      <c r="J261" s="633"/>
      <c r="K261" s="633"/>
      <c r="L261" s="633"/>
      <c r="M261" s="633"/>
      <c r="N261" s="633"/>
      <c r="O261" s="633"/>
      <c r="P261" s="633"/>
      <c r="Q261" s="633"/>
      <c r="R261" s="633"/>
      <c r="S261" s="633"/>
      <c r="T261" s="633"/>
      <c r="U261" s="633"/>
      <c r="V261" s="633"/>
      <c r="W261" s="633"/>
      <c r="X261" s="633"/>
      <c r="Y261" s="633"/>
      <c r="Z261" s="633"/>
      <c r="AA261" s="633"/>
      <c r="AB261" s="115"/>
      <c r="AI261" s="131"/>
      <c r="AJ261" s="131"/>
      <c r="AK261" s="131"/>
      <c r="AL261" s="131"/>
      <c r="AM261" s="131"/>
      <c r="AT261" s="208"/>
      <c r="AU261" s="208"/>
      <c r="AV261" s="208"/>
      <c r="AW261" s="208"/>
      <c r="AX261" s="208"/>
      <c r="AY261" s="208"/>
      <c r="AZ261" s="208"/>
      <c r="BA261" s="208"/>
      <c r="BB261" s="208"/>
      <c r="BC261" s="208"/>
    </row>
    <row r="262" spans="1:55" s="105" customFormat="1" ht="12.75" customHeight="1" x14ac:dyDescent="0.2">
      <c r="A262" s="108"/>
      <c r="B262" s="116"/>
      <c r="C262" s="220"/>
      <c r="D262" s="220"/>
      <c r="E262" s="220"/>
      <c r="F262" s="220"/>
      <c r="G262" s="220"/>
      <c r="H262" s="220"/>
      <c r="I262" s="220"/>
      <c r="J262" s="220"/>
      <c r="K262" s="220"/>
      <c r="L262" s="220"/>
      <c r="M262" s="220"/>
      <c r="N262" s="220"/>
      <c r="O262" s="220"/>
      <c r="P262" s="220"/>
      <c r="Q262" s="220"/>
      <c r="R262" s="220"/>
      <c r="S262" s="220"/>
      <c r="T262" s="220"/>
      <c r="U262" s="220"/>
      <c r="V262" s="220"/>
      <c r="W262" s="220"/>
      <c r="X262" s="220"/>
      <c r="Y262" s="220"/>
      <c r="Z262" s="220"/>
      <c r="AA262" s="220"/>
      <c r="AB262" s="115"/>
      <c r="AI262" s="131"/>
      <c r="AJ262" s="131"/>
      <c r="AK262" s="131"/>
      <c r="AL262" s="131"/>
      <c r="AM262" s="131"/>
      <c r="AT262" s="208"/>
      <c r="AU262" s="208"/>
      <c r="AV262" s="208"/>
      <c r="AW262" s="208"/>
      <c r="AX262" s="208"/>
      <c r="AY262" s="208"/>
      <c r="AZ262" s="208"/>
      <c r="BA262" s="208"/>
      <c r="BB262" s="208"/>
      <c r="BC262" s="208"/>
    </row>
    <row r="263" spans="1:55" s="105" customFormat="1" ht="31.5" customHeight="1" x14ac:dyDescent="0.2">
      <c r="A263" s="108"/>
      <c r="B263" s="116"/>
      <c r="C263" s="634"/>
      <c r="D263" s="635"/>
      <c r="E263" s="635"/>
      <c r="F263" s="635"/>
      <c r="G263" s="635"/>
      <c r="H263" s="635"/>
      <c r="I263" s="635"/>
      <c r="J263" s="635"/>
      <c r="K263" s="635"/>
      <c r="L263" s="635"/>
      <c r="M263" s="635"/>
      <c r="N263" s="635"/>
      <c r="O263" s="635"/>
      <c r="P263" s="635"/>
      <c r="Q263" s="635"/>
      <c r="R263" s="635"/>
      <c r="S263" s="635"/>
      <c r="T263" s="635"/>
      <c r="U263" s="635"/>
      <c r="V263" s="635"/>
      <c r="W263" s="635"/>
      <c r="X263" s="635"/>
      <c r="Y263" s="635"/>
      <c r="Z263" s="635"/>
      <c r="AA263" s="636"/>
      <c r="AB263" s="115"/>
      <c r="AI263" s="131"/>
      <c r="AJ263" s="131"/>
      <c r="AK263" s="131"/>
      <c r="AL263" s="131"/>
      <c r="AM263" s="131"/>
      <c r="AT263" s="208"/>
      <c r="AU263" s="208"/>
      <c r="AV263" s="208"/>
      <c r="AW263" s="208"/>
      <c r="AX263" s="208"/>
      <c r="AY263" s="208"/>
      <c r="AZ263" s="208"/>
      <c r="BA263" s="208"/>
      <c r="BB263" s="208"/>
      <c r="BC263" s="208"/>
    </row>
    <row r="264" spans="1:55" s="105" customFormat="1" ht="15" customHeight="1" x14ac:dyDescent="0.2">
      <c r="A264" s="108"/>
      <c r="B264" s="116"/>
      <c r="C264" s="220"/>
      <c r="D264" s="220"/>
      <c r="E264" s="220"/>
      <c r="F264" s="220"/>
      <c r="G264" s="220"/>
      <c r="H264" s="220"/>
      <c r="I264" s="220"/>
      <c r="J264" s="220"/>
      <c r="K264" s="220"/>
      <c r="L264" s="220"/>
      <c r="M264" s="220"/>
      <c r="N264" s="220"/>
      <c r="O264" s="220"/>
      <c r="P264" s="106"/>
      <c r="Q264" s="106"/>
      <c r="R264" s="106"/>
      <c r="S264" s="106"/>
      <c r="T264" s="106"/>
      <c r="U264" s="106"/>
      <c r="V264" s="106"/>
      <c r="W264" s="106"/>
      <c r="X264" s="106"/>
      <c r="Y264" s="106"/>
      <c r="Z264" s="106"/>
      <c r="AA264" s="106"/>
      <c r="AB264" s="115"/>
      <c r="AI264" s="131"/>
      <c r="AJ264" s="131"/>
      <c r="AK264" s="131"/>
      <c r="AL264" s="131"/>
      <c r="AM264" s="131"/>
      <c r="AT264" s="208"/>
      <c r="AU264" s="208"/>
      <c r="AV264" s="208"/>
      <c r="AW264" s="208"/>
      <c r="AX264" s="208"/>
      <c r="AY264" s="208"/>
      <c r="AZ264" s="208"/>
      <c r="BA264" s="208"/>
      <c r="BB264" s="208"/>
      <c r="BC264" s="208"/>
    </row>
    <row r="265" spans="1:55" s="17" customFormat="1" ht="14.25" customHeight="1" x14ac:dyDescent="0.2">
      <c r="A265" s="21"/>
      <c r="B265" s="192"/>
      <c r="C265" s="523" t="s">
        <v>1395</v>
      </c>
      <c r="D265" s="220"/>
      <c r="E265" s="220"/>
      <c r="F265" s="220"/>
      <c r="G265" s="220"/>
      <c r="H265" s="220"/>
      <c r="I265" s="220"/>
      <c r="J265" s="220"/>
      <c r="K265" s="220"/>
      <c r="L265" s="220"/>
      <c r="M265" s="220"/>
      <c r="N265" s="220"/>
      <c r="O265" s="102"/>
      <c r="P265" s="525"/>
      <c r="Q265" s="525"/>
      <c r="R265" s="525"/>
      <c r="S265" s="525"/>
      <c r="T265" s="525"/>
      <c r="U265" s="525"/>
      <c r="V265" s="525"/>
      <c r="W265" s="525"/>
      <c r="X265" s="525"/>
      <c r="Y265" s="858" t="s">
        <v>66</v>
      </c>
      <c r="Z265" s="859"/>
      <c r="AA265" s="860"/>
      <c r="AB265" s="194"/>
      <c r="AI265" s="131"/>
      <c r="AJ265" s="131"/>
      <c r="AK265" s="131"/>
      <c r="AL265" s="131"/>
      <c r="AM265" s="131"/>
    </row>
    <row r="266" spans="1:55" s="17" customFormat="1" ht="9.75" customHeight="1" x14ac:dyDescent="0.2">
      <c r="A266" s="21"/>
      <c r="B266" s="528"/>
      <c r="C266" s="529"/>
      <c r="D266" s="529"/>
      <c r="E266" s="529"/>
      <c r="F266" s="529"/>
      <c r="G266" s="529"/>
      <c r="H266" s="529"/>
      <c r="I266" s="529"/>
      <c r="J266" s="529"/>
      <c r="K266" s="529"/>
      <c r="L266" s="529"/>
      <c r="M266" s="529"/>
      <c r="N266" s="529"/>
      <c r="O266" s="529"/>
      <c r="P266" s="529"/>
      <c r="Q266" s="529"/>
      <c r="R266" s="529"/>
      <c r="S266" s="529"/>
      <c r="T266" s="529"/>
      <c r="U266" s="529"/>
      <c r="V266" s="529"/>
      <c r="W266" s="529"/>
      <c r="X266" s="529"/>
      <c r="Y266" s="529"/>
      <c r="Z266" s="529"/>
      <c r="AA266" s="529"/>
      <c r="AB266" s="530"/>
      <c r="AI266" s="131"/>
      <c r="AJ266" s="131"/>
      <c r="AK266" s="131"/>
      <c r="AL266" s="131"/>
      <c r="AM266" s="131"/>
    </row>
    <row r="267" spans="1:55" s="105" customFormat="1" ht="15" customHeight="1" x14ac:dyDescent="0.2">
      <c r="A267" s="108"/>
      <c r="B267" s="116"/>
      <c r="C267" s="523" t="s">
        <v>1387</v>
      </c>
      <c r="D267" s="220"/>
      <c r="E267" s="220"/>
      <c r="F267" s="220"/>
      <c r="G267" s="220"/>
      <c r="H267" s="220"/>
      <c r="I267" s="220"/>
      <c r="J267" s="220"/>
      <c r="K267" s="220"/>
      <c r="L267" s="220"/>
      <c r="M267" s="220"/>
      <c r="N267" s="220"/>
      <c r="O267" s="102"/>
      <c r="P267" s="520"/>
      <c r="Q267" s="520"/>
      <c r="R267" s="520"/>
      <c r="S267" s="520"/>
      <c r="T267" s="520"/>
      <c r="U267" s="520"/>
      <c r="V267" s="520"/>
      <c r="W267" s="520"/>
      <c r="X267" s="520"/>
      <c r="Y267" s="520"/>
      <c r="Z267" s="520"/>
      <c r="AA267" s="520"/>
      <c r="AB267" s="115"/>
      <c r="AI267" s="131"/>
      <c r="AJ267" s="131"/>
      <c r="AK267" s="131"/>
      <c r="AL267" s="131"/>
      <c r="AM267" s="131"/>
      <c r="AT267" s="208"/>
      <c r="AU267" s="208"/>
      <c r="AV267" s="208"/>
      <c r="AW267" s="208"/>
      <c r="AX267" s="208"/>
      <c r="AY267" s="208"/>
      <c r="AZ267" s="208"/>
      <c r="BA267" s="208"/>
      <c r="BB267" s="208"/>
      <c r="BC267" s="208"/>
    </row>
    <row r="268" spans="1:55" s="105" customFormat="1" ht="6" customHeight="1" x14ac:dyDescent="0.2">
      <c r="A268" s="108"/>
      <c r="B268" s="116"/>
      <c r="C268" s="104"/>
      <c r="D268" s="220"/>
      <c r="E268" s="220"/>
      <c r="F268" s="220"/>
      <c r="G268" s="220"/>
      <c r="H268" s="220"/>
      <c r="I268" s="220"/>
      <c r="J268" s="220"/>
      <c r="K268" s="220"/>
      <c r="L268" s="220"/>
      <c r="M268" s="220"/>
      <c r="N268" s="220"/>
      <c r="O268" s="102"/>
      <c r="P268" s="520"/>
      <c r="Q268" s="520"/>
      <c r="R268" s="520"/>
      <c r="S268" s="520"/>
      <c r="T268" s="520"/>
      <c r="U268" s="520"/>
      <c r="V268" s="520"/>
      <c r="W268" s="520"/>
      <c r="X268" s="520"/>
      <c r="Y268" s="520"/>
      <c r="Z268" s="520"/>
      <c r="AA268" s="520"/>
      <c r="AB268" s="115"/>
      <c r="AI268" s="131"/>
      <c r="AJ268" s="131"/>
      <c r="AK268" s="131"/>
      <c r="AL268" s="131"/>
      <c r="AM268" s="131"/>
      <c r="AT268" s="208"/>
      <c r="AU268" s="208"/>
      <c r="AV268" s="208"/>
      <c r="AW268" s="208"/>
      <c r="AX268" s="208"/>
      <c r="AY268" s="208"/>
      <c r="AZ268" s="208"/>
      <c r="BA268" s="208"/>
      <c r="BB268" s="208"/>
      <c r="BC268" s="208"/>
    </row>
    <row r="269" spans="1:55" s="105" customFormat="1" ht="37.5" customHeight="1" x14ac:dyDescent="0.2">
      <c r="A269" s="108"/>
      <c r="B269" s="116"/>
      <c r="C269" s="615"/>
      <c r="D269" s="616"/>
      <c r="E269" s="616"/>
      <c r="F269" s="616"/>
      <c r="G269" s="616"/>
      <c r="H269" s="616"/>
      <c r="I269" s="616"/>
      <c r="J269" s="616"/>
      <c r="K269" s="616"/>
      <c r="L269" s="616"/>
      <c r="M269" s="616"/>
      <c r="N269" s="616"/>
      <c r="O269" s="616"/>
      <c r="P269" s="616"/>
      <c r="Q269" s="616"/>
      <c r="R269" s="616"/>
      <c r="S269" s="616"/>
      <c r="T269" s="616"/>
      <c r="U269" s="616"/>
      <c r="V269" s="616"/>
      <c r="W269" s="616"/>
      <c r="X269" s="616"/>
      <c r="Y269" s="616"/>
      <c r="Z269" s="616"/>
      <c r="AA269" s="617"/>
      <c r="AB269" s="115"/>
      <c r="AI269" s="131"/>
      <c r="AJ269" s="131"/>
      <c r="AK269" s="131"/>
      <c r="AL269" s="131"/>
      <c r="AM269" s="131"/>
      <c r="AT269" s="208"/>
      <c r="AU269" s="208"/>
      <c r="AV269" s="208"/>
      <c r="AW269" s="208"/>
      <c r="AX269" s="208"/>
      <c r="AY269" s="208"/>
      <c r="AZ269" s="208"/>
      <c r="BA269" s="208"/>
      <c r="BB269" s="208"/>
      <c r="BC269" s="208"/>
    </row>
    <row r="270" spans="1:55" s="105" customFormat="1" ht="15" customHeight="1" x14ac:dyDescent="0.2">
      <c r="A270" s="108"/>
      <c r="B270" s="116"/>
      <c r="C270" s="104"/>
      <c r="D270" s="220"/>
      <c r="E270" s="220"/>
      <c r="F270" s="220"/>
      <c r="G270" s="220"/>
      <c r="H270" s="220"/>
      <c r="I270" s="220"/>
      <c r="J270" s="220"/>
      <c r="K270" s="220"/>
      <c r="L270" s="220"/>
      <c r="M270" s="220"/>
      <c r="N270" s="220"/>
      <c r="O270" s="102"/>
      <c r="P270" s="520"/>
      <c r="Q270" s="520"/>
      <c r="R270" s="520"/>
      <c r="S270" s="520"/>
      <c r="T270" s="520"/>
      <c r="U270" s="520"/>
      <c r="V270" s="520"/>
      <c r="W270" s="520"/>
      <c r="X270" s="520"/>
      <c r="Y270" s="520"/>
      <c r="Z270" s="520"/>
      <c r="AA270" s="520"/>
      <c r="AB270" s="115"/>
      <c r="AI270" s="131"/>
      <c r="AJ270" s="131"/>
      <c r="AK270" s="131"/>
      <c r="AL270" s="131"/>
      <c r="AM270" s="131"/>
      <c r="AT270" s="208"/>
      <c r="AU270" s="208"/>
      <c r="AV270" s="208"/>
      <c r="AW270" s="208"/>
      <c r="AX270" s="208"/>
      <c r="AY270" s="208"/>
      <c r="AZ270" s="208"/>
      <c r="BA270" s="208"/>
      <c r="BB270" s="208"/>
      <c r="BC270" s="208"/>
    </row>
    <row r="271" spans="1:55" s="105" customFormat="1" ht="15" customHeight="1" x14ac:dyDescent="0.2">
      <c r="A271" s="108"/>
      <c r="B271" s="116"/>
      <c r="C271" s="784" t="s">
        <v>831</v>
      </c>
      <c r="D271" s="784"/>
      <c r="E271" s="784"/>
      <c r="F271" s="784"/>
      <c r="G271" s="784"/>
      <c r="H271" s="784"/>
      <c r="I271" s="784"/>
      <c r="J271" s="784"/>
      <c r="K271" s="784"/>
      <c r="L271" s="784"/>
      <c r="M271" s="784"/>
      <c r="N271" s="784"/>
      <c r="O271" s="784"/>
      <c r="P271" s="784"/>
      <c r="Q271" s="784"/>
      <c r="R271" s="784"/>
      <c r="S271" s="784"/>
      <c r="T271" s="784"/>
      <c r="U271" s="784"/>
      <c r="V271" s="106"/>
      <c r="W271" s="106"/>
      <c r="X271" s="655" t="s">
        <v>111</v>
      </c>
      <c r="Y271" s="656"/>
      <c r="Z271" s="656"/>
      <c r="AA271" s="657"/>
      <c r="AB271" s="115"/>
      <c r="AI271" s="131"/>
      <c r="AJ271" s="131"/>
      <c r="AK271" s="131"/>
      <c r="AL271" s="131"/>
      <c r="AM271" s="131"/>
      <c r="AT271" s="208"/>
      <c r="AU271" s="208"/>
      <c r="AV271" s="208"/>
      <c r="AW271" s="208"/>
      <c r="AX271" s="208"/>
      <c r="AY271" s="208"/>
      <c r="AZ271" s="208"/>
      <c r="BA271" s="208"/>
      <c r="BB271" s="208"/>
      <c r="BC271" s="208"/>
    </row>
    <row r="272" spans="1:55" s="105" customFormat="1" ht="15" customHeight="1" x14ac:dyDescent="0.2">
      <c r="A272" s="108"/>
      <c r="B272" s="116"/>
      <c r="C272" s="784"/>
      <c r="D272" s="784"/>
      <c r="E272" s="784"/>
      <c r="F272" s="784"/>
      <c r="G272" s="784"/>
      <c r="H272" s="784"/>
      <c r="I272" s="784"/>
      <c r="J272" s="784"/>
      <c r="K272" s="784"/>
      <c r="L272" s="784"/>
      <c r="M272" s="784"/>
      <c r="N272" s="784"/>
      <c r="O272" s="784"/>
      <c r="P272" s="784"/>
      <c r="Q272" s="784"/>
      <c r="R272" s="784"/>
      <c r="S272" s="784"/>
      <c r="T272" s="784"/>
      <c r="U272" s="784"/>
      <c r="V272" s="106"/>
      <c r="W272" s="106"/>
      <c r="X272" s="106"/>
      <c r="Y272" s="106"/>
      <c r="Z272" s="106"/>
      <c r="AA272" s="106"/>
      <c r="AB272" s="115"/>
      <c r="AI272" s="131"/>
      <c r="AJ272" s="131"/>
      <c r="AK272" s="131"/>
      <c r="AL272" s="131"/>
      <c r="AM272" s="131"/>
      <c r="AT272" s="208"/>
      <c r="AU272" s="208"/>
      <c r="AV272" s="208"/>
      <c r="AW272" s="208"/>
      <c r="AX272" s="208"/>
      <c r="AY272" s="208"/>
      <c r="AZ272" s="208"/>
      <c r="BA272" s="208"/>
      <c r="BB272" s="208"/>
      <c r="BC272" s="208"/>
    </row>
    <row r="273" spans="1:56" s="105" customFormat="1" ht="12.75" x14ac:dyDescent="0.2">
      <c r="A273" s="108"/>
      <c r="B273" s="116"/>
      <c r="C273" s="102" t="s">
        <v>171</v>
      </c>
      <c r="D273" s="103"/>
      <c r="E273" s="103"/>
      <c r="F273" s="103"/>
      <c r="G273" s="103"/>
      <c r="H273" s="103"/>
      <c r="I273" s="103"/>
      <c r="J273" s="103"/>
      <c r="K273" s="103"/>
      <c r="L273" s="103"/>
      <c r="M273" s="103"/>
      <c r="N273" s="103"/>
      <c r="O273" s="103"/>
      <c r="P273" s="106"/>
      <c r="Q273" s="106"/>
      <c r="R273" s="106"/>
      <c r="S273" s="106"/>
      <c r="T273" s="106"/>
      <c r="U273" s="106"/>
      <c r="V273" s="106"/>
      <c r="W273" s="106"/>
      <c r="X273" s="106"/>
      <c r="Y273" s="106"/>
      <c r="Z273" s="106"/>
      <c r="AA273" s="106"/>
      <c r="AB273" s="115"/>
      <c r="AI273" s="131"/>
      <c r="AJ273" s="131"/>
      <c r="AK273" s="131"/>
      <c r="AL273" s="131"/>
      <c r="AM273" s="131"/>
      <c r="AT273" s="208"/>
      <c r="AU273" s="208"/>
      <c r="AV273" s="208"/>
      <c r="AW273" s="208"/>
      <c r="AX273" s="208"/>
      <c r="AY273" s="208"/>
      <c r="AZ273" s="208"/>
      <c r="BA273" s="208"/>
      <c r="BB273" s="208"/>
      <c r="BC273" s="208"/>
    </row>
    <row r="274" spans="1:56" s="105" customFormat="1" ht="15" customHeight="1" x14ac:dyDescent="0.2">
      <c r="A274" s="108"/>
      <c r="B274" s="116"/>
      <c r="C274" s="102"/>
      <c r="D274" s="103"/>
      <c r="E274" s="103"/>
      <c r="F274" s="103"/>
      <c r="G274" s="103"/>
      <c r="H274" s="103"/>
      <c r="I274" s="103"/>
      <c r="J274" s="103"/>
      <c r="K274" s="103"/>
      <c r="L274" s="103"/>
      <c r="M274" s="103"/>
      <c r="N274" s="103"/>
      <c r="O274" s="103"/>
      <c r="P274" s="106"/>
      <c r="Q274" s="106"/>
      <c r="R274" s="106"/>
      <c r="S274" s="106"/>
      <c r="T274" s="106"/>
      <c r="U274" s="106"/>
      <c r="V274" s="106"/>
      <c r="W274" s="106"/>
      <c r="X274" s="106"/>
      <c r="Y274" s="106"/>
      <c r="Z274" s="106"/>
      <c r="AA274" s="106"/>
      <c r="AB274" s="115"/>
      <c r="AI274" s="131"/>
      <c r="AJ274" s="131"/>
      <c r="AK274" s="131"/>
      <c r="AL274" s="131"/>
      <c r="AM274" s="131"/>
      <c r="AT274" s="208"/>
      <c r="AU274" s="208"/>
      <c r="AV274" s="208"/>
      <c r="AW274" s="208"/>
      <c r="AX274" s="208"/>
      <c r="AY274" s="208"/>
      <c r="AZ274" s="208"/>
      <c r="BA274" s="208"/>
      <c r="BB274" s="208"/>
      <c r="BC274" s="208"/>
    </row>
    <row r="275" spans="1:56" s="105" customFormat="1" ht="30.75" customHeight="1" x14ac:dyDescent="0.2">
      <c r="A275" s="108"/>
      <c r="B275" s="116"/>
      <c r="C275" s="634"/>
      <c r="D275" s="635"/>
      <c r="E275" s="635"/>
      <c r="F275" s="635"/>
      <c r="G275" s="635"/>
      <c r="H275" s="635"/>
      <c r="I275" s="635"/>
      <c r="J275" s="635"/>
      <c r="K275" s="635"/>
      <c r="L275" s="635"/>
      <c r="M275" s="635"/>
      <c r="N275" s="635"/>
      <c r="O275" s="635"/>
      <c r="P275" s="635"/>
      <c r="Q275" s="635"/>
      <c r="R275" s="635"/>
      <c r="S275" s="635"/>
      <c r="T275" s="635"/>
      <c r="U275" s="635"/>
      <c r="V275" s="635"/>
      <c r="W275" s="635"/>
      <c r="X275" s="635"/>
      <c r="Y275" s="635"/>
      <c r="Z275" s="635"/>
      <c r="AA275" s="636"/>
      <c r="AB275" s="115"/>
      <c r="AI275" s="131"/>
      <c r="AJ275" s="131"/>
      <c r="AK275" s="131"/>
      <c r="AL275" s="131"/>
      <c r="AM275" s="131"/>
      <c r="AT275" s="208"/>
      <c r="AU275" s="208"/>
      <c r="AV275" s="208"/>
      <c r="AW275" s="208"/>
      <c r="AX275" s="208"/>
      <c r="AY275" s="208"/>
      <c r="AZ275" s="208"/>
      <c r="BA275" s="208"/>
      <c r="BB275" s="208"/>
      <c r="BC275" s="208"/>
    </row>
    <row r="276" spans="1:56" s="105" customFormat="1" ht="15" customHeight="1" x14ac:dyDescent="0.2">
      <c r="A276" s="108"/>
      <c r="B276" s="114"/>
      <c r="C276" s="111"/>
      <c r="D276" s="112"/>
      <c r="E276" s="112"/>
      <c r="F276" s="112"/>
      <c r="G276" s="112"/>
      <c r="H276" s="112"/>
      <c r="I276" s="112"/>
      <c r="J276" s="112"/>
      <c r="K276" s="112"/>
      <c r="L276" s="112"/>
      <c r="M276" s="112"/>
      <c r="N276" s="112"/>
      <c r="O276" s="112"/>
      <c r="P276" s="125"/>
      <c r="Q276" s="125"/>
      <c r="R276" s="125"/>
      <c r="S276" s="125"/>
      <c r="T276" s="125"/>
      <c r="U276" s="125"/>
      <c r="V276" s="125"/>
      <c r="W276" s="125"/>
      <c r="X276" s="125"/>
      <c r="Y276" s="125"/>
      <c r="Z276" s="125"/>
      <c r="AA276" s="125"/>
      <c r="AB276" s="109"/>
      <c r="AI276" s="131"/>
      <c r="AJ276" s="131"/>
      <c r="AK276" s="131"/>
      <c r="AL276" s="131"/>
      <c r="AM276" s="131"/>
      <c r="AT276" s="208"/>
      <c r="AU276" s="208"/>
      <c r="AV276" s="208"/>
      <c r="AW276" s="208"/>
      <c r="AX276" s="208"/>
      <c r="AY276" s="208"/>
      <c r="AZ276" s="208"/>
      <c r="BA276" s="208"/>
      <c r="BB276" s="208"/>
      <c r="BC276" s="208"/>
    </row>
    <row r="277" spans="1:56" s="17" customFormat="1" ht="15" customHeight="1" x14ac:dyDescent="0.2">
      <c r="A277" s="21"/>
      <c r="B277" s="105"/>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21"/>
      <c r="AI277" s="22"/>
      <c r="AJ277" s="22"/>
      <c r="AK277" s="22"/>
      <c r="AP277" s="105"/>
      <c r="AS277" s="105"/>
      <c r="AT277" s="208"/>
      <c r="AU277" s="208"/>
      <c r="AV277" s="208"/>
      <c r="AW277" s="208"/>
      <c r="AX277" s="208"/>
      <c r="AY277" s="208"/>
      <c r="AZ277" s="208"/>
      <c r="BA277" s="208"/>
      <c r="BB277" s="208"/>
      <c r="BC277" s="208"/>
      <c r="BD277" s="105"/>
    </row>
    <row r="278" spans="1:56" s="17" customFormat="1" ht="15" customHeight="1" x14ac:dyDescent="0.2">
      <c r="A278" s="21"/>
      <c r="B278" s="105"/>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21"/>
      <c r="AI278" s="22"/>
      <c r="AJ278" s="22"/>
      <c r="AK278" s="22"/>
      <c r="AP278" s="105"/>
      <c r="AS278" s="105"/>
      <c r="AT278" s="208"/>
      <c r="AU278" s="208"/>
      <c r="AV278" s="208"/>
      <c r="AW278" s="208"/>
      <c r="AX278" s="208"/>
      <c r="AY278" s="208"/>
      <c r="AZ278" s="208"/>
      <c r="BA278" s="208"/>
      <c r="BB278" s="208"/>
      <c r="BC278" s="208"/>
      <c r="BD278" s="105"/>
    </row>
    <row r="279" spans="1:56" s="17" customFormat="1" ht="15" customHeight="1" x14ac:dyDescent="0.2">
      <c r="A279" s="21"/>
      <c r="B279" s="29" t="s">
        <v>244</v>
      </c>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H279" s="22"/>
      <c r="AI279" s="22"/>
      <c r="AJ279" s="22"/>
      <c r="AP279" s="105"/>
      <c r="AS279" s="105"/>
      <c r="AT279" s="208"/>
      <c r="AU279" s="208"/>
      <c r="AV279" s="208"/>
      <c r="AW279" s="208"/>
      <c r="AX279" s="208"/>
      <c r="AY279" s="208"/>
      <c r="AZ279" s="208"/>
      <c r="BA279" s="208"/>
      <c r="BB279" s="208"/>
      <c r="BC279" s="208"/>
      <c r="BD279" s="105"/>
    </row>
    <row r="280" spans="1:56" s="17" customFormat="1" ht="15" customHeight="1" x14ac:dyDescent="0.2">
      <c r="A280" s="21"/>
      <c r="B280" s="22"/>
      <c r="C280" s="29"/>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H280" s="22"/>
      <c r="AI280" s="22"/>
      <c r="AJ280" s="22"/>
      <c r="AT280" s="208"/>
      <c r="AU280" s="208"/>
      <c r="AV280" s="208"/>
      <c r="AW280" s="208"/>
      <c r="AX280" s="208"/>
      <c r="AY280" s="208"/>
      <c r="AZ280" s="208"/>
      <c r="BA280" s="208"/>
      <c r="BB280" s="208"/>
      <c r="BC280" s="208"/>
      <c r="BD280" s="105"/>
    </row>
    <row r="281" spans="1:56" s="17" customFormat="1" ht="15" customHeight="1" thickBot="1" x14ac:dyDescent="0.25">
      <c r="A281" s="21"/>
      <c r="B281" s="22"/>
      <c r="C281" s="29"/>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H281" s="22"/>
      <c r="AI281" s="22"/>
      <c r="AJ281" s="22"/>
      <c r="AT281" s="208"/>
      <c r="AU281" s="208"/>
      <c r="AV281" s="208"/>
      <c r="AW281" s="208"/>
      <c r="AX281" s="208"/>
      <c r="AY281" s="208"/>
      <c r="AZ281" s="208"/>
      <c r="BA281" s="208"/>
      <c r="BB281" s="208"/>
      <c r="BC281" s="208"/>
      <c r="BD281" s="105"/>
    </row>
    <row r="282" spans="1:56" s="17" customFormat="1" ht="15" customHeight="1" thickBot="1" x14ac:dyDescent="0.25">
      <c r="A282" s="21"/>
      <c r="B282" s="386"/>
      <c r="C282" s="386"/>
      <c r="D282" s="386"/>
      <c r="E282" s="386"/>
      <c r="F282" s="386"/>
      <c r="G282" s="386"/>
      <c r="H282" s="386"/>
      <c r="I282" s="386"/>
      <c r="J282" s="386"/>
      <c r="K282" s="386"/>
      <c r="L282" s="386"/>
      <c r="M282" s="386"/>
      <c r="N282" s="386"/>
      <c r="O282" s="386"/>
      <c r="P282" s="386"/>
      <c r="Q282" s="386"/>
      <c r="R282" s="386"/>
      <c r="S282" s="386"/>
      <c r="T282" s="386"/>
      <c r="U282" s="387"/>
      <c r="V282" s="380"/>
      <c r="W282" s="380"/>
      <c r="X282" s="380"/>
      <c r="Y282" s="380"/>
      <c r="Z282" s="380"/>
      <c r="AA282" s="380"/>
      <c r="AB282" s="417" t="s">
        <v>836</v>
      </c>
      <c r="AH282" s="22"/>
      <c r="AI282" s="22"/>
      <c r="AJ282" s="22"/>
      <c r="AT282" s="208"/>
      <c r="AU282" s="208"/>
      <c r="AV282" s="208"/>
      <c r="AW282" s="208"/>
      <c r="AX282" s="208"/>
      <c r="AY282" s="208"/>
      <c r="AZ282" s="208"/>
      <c r="BA282" s="208"/>
      <c r="BB282" s="208"/>
      <c r="BC282" s="208"/>
    </row>
    <row r="283" spans="1:56" s="17" customFormat="1" ht="15" customHeight="1" x14ac:dyDescent="0.2">
      <c r="A283" s="21"/>
      <c r="B283" s="95"/>
      <c r="C283" s="70"/>
      <c r="D283" s="70"/>
      <c r="E283" s="70"/>
      <c r="F283" s="69"/>
      <c r="G283" s="69"/>
      <c r="H283" s="69"/>
      <c r="I283" s="69"/>
      <c r="J283" s="69"/>
      <c r="K283" s="69"/>
      <c r="L283" s="69"/>
      <c r="M283" s="69"/>
      <c r="N283" s="69"/>
      <c r="O283" s="69"/>
      <c r="P283" s="69"/>
      <c r="Q283" s="69"/>
      <c r="R283" s="69"/>
      <c r="S283" s="69"/>
      <c r="T283" s="69"/>
      <c r="U283" s="69"/>
      <c r="V283" s="69"/>
      <c r="W283" s="69"/>
      <c r="X283" s="69"/>
      <c r="Y283" s="69"/>
      <c r="Z283" s="69"/>
      <c r="AA283" s="69"/>
      <c r="AB283" s="68"/>
      <c r="AH283" s="22"/>
      <c r="AI283" s="22"/>
      <c r="AJ283" s="22"/>
      <c r="AT283" s="208"/>
      <c r="AU283" s="208"/>
      <c r="AV283" s="208"/>
      <c r="AW283" s="208"/>
      <c r="AX283" s="208"/>
      <c r="AY283" s="208"/>
      <c r="AZ283" s="208"/>
      <c r="BA283" s="208"/>
      <c r="BB283" s="208"/>
      <c r="BC283" s="208"/>
    </row>
    <row r="284" spans="1:56" s="17" customFormat="1" ht="15" customHeight="1" x14ac:dyDescent="0.2">
      <c r="A284" s="21"/>
      <c r="B284" s="90"/>
      <c r="C284" s="85"/>
      <c r="D284" s="85"/>
      <c r="E284" s="85"/>
      <c r="F284" s="85"/>
      <c r="G284" s="85"/>
      <c r="H284" s="85"/>
      <c r="I284" s="85"/>
      <c r="J284" s="85"/>
      <c r="K284" s="85"/>
      <c r="L284" s="85"/>
      <c r="M284" s="85"/>
      <c r="N284" s="85"/>
      <c r="O284" s="85"/>
      <c r="P284" s="69"/>
      <c r="Q284" s="69"/>
      <c r="R284" s="69"/>
      <c r="S284" s="69"/>
      <c r="T284"/>
      <c r="U284"/>
      <c r="V284"/>
      <c r="W284"/>
      <c r="X284" s="637" t="s">
        <v>845</v>
      </c>
      <c r="Y284" s="638"/>
      <c r="Z284" s="638"/>
      <c r="AA284" s="639"/>
      <c r="AB284" s="87"/>
      <c r="AH284" s="22"/>
      <c r="AI284" s="22"/>
      <c r="AJ284" s="22"/>
      <c r="AT284" s="208"/>
      <c r="AU284" s="208"/>
      <c r="AV284" s="208"/>
      <c r="AW284" s="208"/>
      <c r="AX284" s="208"/>
      <c r="AY284" s="208"/>
      <c r="AZ284" s="208"/>
      <c r="BA284" s="208"/>
      <c r="BB284" s="208"/>
      <c r="BC284" s="208"/>
    </row>
    <row r="285" spans="1:56" s="17" customFormat="1" ht="15" customHeight="1" x14ac:dyDescent="0.2">
      <c r="A285" s="21"/>
      <c r="B285" s="90"/>
      <c r="C285" s="85"/>
      <c r="D285" s="85"/>
      <c r="E285" s="85"/>
      <c r="F285" s="85"/>
      <c r="G285" s="85"/>
      <c r="H285" s="85"/>
      <c r="I285" s="85"/>
      <c r="J285" s="85"/>
      <c r="K285" s="85"/>
      <c r="L285" s="85"/>
      <c r="M285" s="85"/>
      <c r="N285" s="85"/>
      <c r="O285" s="85"/>
      <c r="P285" s="69"/>
      <c r="Q285" s="69"/>
      <c r="R285" s="69"/>
      <c r="S285" s="69"/>
      <c r="T285"/>
      <c r="U285"/>
      <c r="V285"/>
      <c r="W285"/>
      <c r="X285" s="640"/>
      <c r="Y285" s="641"/>
      <c r="Z285" s="641"/>
      <c r="AA285" s="642"/>
      <c r="AB285" s="87"/>
      <c r="AH285" s="22"/>
      <c r="AI285" s="22"/>
      <c r="AJ285" s="22"/>
      <c r="AT285" s="208"/>
      <c r="AU285" s="208"/>
      <c r="AV285" s="208"/>
      <c r="AW285" s="208"/>
      <c r="AX285" s="208"/>
      <c r="AY285" s="208"/>
      <c r="AZ285" s="208"/>
      <c r="BA285" s="208"/>
      <c r="BB285" s="208"/>
      <c r="BC285" s="208"/>
    </row>
    <row r="286" spans="1:56" s="17" customFormat="1" ht="15" customHeight="1" x14ac:dyDescent="0.2">
      <c r="A286" s="21"/>
      <c r="B286" s="90"/>
      <c r="C286" s="85"/>
      <c r="D286" s="85"/>
      <c r="E286" s="85"/>
      <c r="F286" s="85"/>
      <c r="G286" s="85"/>
      <c r="H286" s="85"/>
      <c r="I286" s="85"/>
      <c r="J286" s="85"/>
      <c r="K286" s="85"/>
      <c r="L286" s="85"/>
      <c r="M286" s="85"/>
      <c r="N286" s="85"/>
      <c r="O286" s="85"/>
      <c r="P286" s="69"/>
      <c r="Q286" s="69"/>
      <c r="R286" s="69"/>
      <c r="S286" s="69"/>
      <c r="T286"/>
      <c r="U286"/>
      <c r="V286"/>
      <c r="W286"/>
      <c r="X286" s="643"/>
      <c r="Y286" s="644"/>
      <c r="Z286" s="644"/>
      <c r="AA286" s="645"/>
      <c r="AB286" s="87"/>
      <c r="AH286" s="22"/>
      <c r="AI286" s="22"/>
      <c r="AJ286" s="22"/>
      <c r="AT286" s="208"/>
      <c r="AU286" s="208"/>
      <c r="AV286" s="208"/>
      <c r="AW286" s="208"/>
      <c r="AX286" s="208"/>
      <c r="AY286" s="208"/>
      <c r="AZ286" s="208"/>
      <c r="BA286" s="208"/>
      <c r="BB286" s="208"/>
      <c r="BC286" s="208"/>
    </row>
    <row r="287" spans="1:56" s="17" customFormat="1" ht="15" customHeight="1" x14ac:dyDescent="0.2">
      <c r="A287" s="21"/>
      <c r="B287" s="101"/>
      <c r="C287" s="100"/>
      <c r="D287" s="99"/>
      <c r="E287" s="99"/>
      <c r="F287" s="99"/>
      <c r="G287" s="99"/>
      <c r="H287" s="99"/>
      <c r="I287" s="99"/>
      <c r="J287" s="99"/>
      <c r="K287" s="99"/>
      <c r="L287" s="99"/>
      <c r="M287" s="99"/>
      <c r="N287" s="99"/>
      <c r="O287" s="99"/>
      <c r="P287" s="69"/>
      <c r="Q287" s="69"/>
      <c r="R287" s="69"/>
      <c r="S287" s="69"/>
      <c r="T287"/>
      <c r="U287"/>
      <c r="V287"/>
      <c r="W287"/>
      <c r="X287" s="99"/>
      <c r="Y287" s="98"/>
      <c r="Z287" s="98"/>
      <c r="AA287" s="98"/>
      <c r="AB287" s="87"/>
      <c r="AH287" s="22"/>
      <c r="AI287" s="22"/>
      <c r="AJ287" s="22"/>
      <c r="AT287" s="208"/>
      <c r="AU287" s="208"/>
      <c r="AV287" s="208"/>
      <c r="AW287" s="208"/>
      <c r="AX287" s="208"/>
      <c r="AY287" s="208"/>
      <c r="AZ287" s="208"/>
      <c r="BA287" s="208"/>
      <c r="BB287" s="208"/>
      <c r="BC287" s="208"/>
    </row>
    <row r="288" spans="1:56" s="17" customFormat="1" ht="15" customHeight="1" x14ac:dyDescent="0.2">
      <c r="A288" s="21"/>
      <c r="B288" s="90"/>
      <c r="C288" s="89" t="str">
        <f>CONCATENATE("Number of prosecutions completed in ",Year-1,"/",RIGHT(Year,2))</f>
        <v>Number of prosecutions completed in 2018/19</v>
      </c>
      <c r="D288" s="88"/>
      <c r="E288" s="88"/>
      <c r="F288" s="88"/>
      <c r="G288" s="88"/>
      <c r="H288" s="86"/>
      <c r="I288" s="86"/>
      <c r="J288" s="86"/>
      <c r="K288" s="86"/>
      <c r="L288" s="86"/>
      <c r="M288" s="86"/>
      <c r="N288" s="86"/>
      <c r="O288" s="86"/>
      <c r="P288" s="69"/>
      <c r="Q288" s="69"/>
      <c r="R288" s="69"/>
      <c r="S288" s="69"/>
      <c r="T288"/>
      <c r="U288"/>
      <c r="V288"/>
      <c r="W288"/>
      <c r="X288" s="603" t="s">
        <v>66</v>
      </c>
      <c r="Y288" s="604"/>
      <c r="Z288" s="604"/>
      <c r="AA288" s="605"/>
      <c r="AB288" s="87"/>
      <c r="AH288" s="22"/>
      <c r="AI288" s="22"/>
      <c r="AJ288" s="22"/>
      <c r="AT288" s="208"/>
      <c r="AU288" s="208"/>
      <c r="AV288" s="208"/>
      <c r="AW288" s="208"/>
      <c r="AX288" s="208"/>
      <c r="AY288" s="208"/>
      <c r="AZ288" s="208"/>
      <c r="BA288" s="208"/>
      <c r="BB288" s="208"/>
      <c r="BC288" s="208"/>
    </row>
    <row r="289" spans="1:55" s="17" customFormat="1" ht="15" customHeight="1" x14ac:dyDescent="0.2">
      <c r="A289" s="21"/>
      <c r="B289" s="90"/>
      <c r="C289" s="89"/>
      <c r="D289" s="89" t="s">
        <v>239</v>
      </c>
      <c r="E289" s="89"/>
      <c r="F289" s="89"/>
      <c r="G289" s="89"/>
      <c r="H289" s="89" t="s">
        <v>311</v>
      </c>
      <c r="J289" s="86"/>
      <c r="K289" s="86"/>
      <c r="L289" s="86"/>
      <c r="M289" s="86"/>
      <c r="N289" s="86"/>
      <c r="O289" s="86"/>
      <c r="P289" s="69"/>
      <c r="Q289" s="69"/>
      <c r="R289" s="69"/>
      <c r="S289" s="69"/>
      <c r="T289"/>
      <c r="U289"/>
      <c r="V289"/>
      <c r="W289" s="538" t="str">
        <f>IF(X289="..","",IF(X289&gt;$X$288,"Error: Greater than total prosecutions",""))</f>
        <v/>
      </c>
      <c r="X289" s="603" t="s">
        <v>66</v>
      </c>
      <c r="Y289" s="604"/>
      <c r="Z289" s="604"/>
      <c r="AA289" s="605"/>
      <c r="AB289" s="87"/>
      <c r="AH289" s="22"/>
      <c r="AI289" s="22"/>
      <c r="AJ289" s="22"/>
      <c r="AT289" s="208"/>
      <c r="AU289" s="208"/>
      <c r="AV289" s="208"/>
      <c r="AW289" s="208"/>
      <c r="AX289" s="208"/>
      <c r="AY289" s="208"/>
      <c r="AZ289" s="208"/>
      <c r="BA289" s="208"/>
      <c r="BB289" s="208"/>
      <c r="BC289" s="208"/>
    </row>
    <row r="290" spans="1:55" s="17" customFormat="1" ht="15" customHeight="1" x14ac:dyDescent="0.2">
      <c r="A290" s="21"/>
      <c r="B290" s="90"/>
      <c r="C290" s="89"/>
      <c r="D290" s="88"/>
      <c r="E290" s="105"/>
      <c r="F290" s="89"/>
      <c r="G290" s="89"/>
      <c r="H290" s="89" t="s">
        <v>310</v>
      </c>
      <c r="J290" s="91"/>
      <c r="K290" s="91"/>
      <c r="L290" s="91"/>
      <c r="M290" s="91"/>
      <c r="N290" s="91"/>
      <c r="O290" s="91"/>
      <c r="P290" s="69"/>
      <c r="Q290" s="69"/>
      <c r="R290" s="69"/>
      <c r="S290" s="69"/>
      <c r="T290"/>
      <c r="U290"/>
      <c r="V290"/>
      <c r="W290" s="538" t="str">
        <f>IF(X290="..","",IF(X290&gt;$X$288,"Error: Greater than total prosecutions",""))</f>
        <v/>
      </c>
      <c r="X290" s="603" t="s">
        <v>66</v>
      </c>
      <c r="Y290" s="604"/>
      <c r="Z290" s="604"/>
      <c r="AA290" s="605"/>
      <c r="AB290" s="87"/>
      <c r="AH290" s="22"/>
      <c r="AI290" s="22"/>
      <c r="AJ290" s="22"/>
      <c r="AT290" s="208"/>
      <c r="AU290" s="208"/>
      <c r="AV290" s="208"/>
      <c r="AW290" s="208"/>
      <c r="AX290" s="208"/>
      <c r="AY290" s="208"/>
      <c r="AZ290" s="208"/>
      <c r="BA290" s="208"/>
      <c r="BB290" s="208"/>
      <c r="BC290" s="208"/>
    </row>
    <row r="291" spans="1:55" s="17" customFormat="1" ht="15" customHeight="1" x14ac:dyDescent="0.2">
      <c r="A291" s="21"/>
      <c r="B291" s="90"/>
      <c r="C291" s="89"/>
      <c r="D291" s="89"/>
      <c r="E291" s="89"/>
      <c r="F291" s="89"/>
      <c r="G291" s="89"/>
      <c r="H291" s="254" t="s">
        <v>832</v>
      </c>
      <c r="I291" s="91"/>
      <c r="J291" s="91"/>
      <c r="K291" s="91"/>
      <c r="L291" s="91"/>
      <c r="M291" s="91"/>
      <c r="N291" s="91"/>
      <c r="O291" s="91"/>
      <c r="P291" s="69"/>
      <c r="Q291" s="69"/>
      <c r="R291" s="69"/>
      <c r="S291" s="69"/>
      <c r="T291"/>
      <c r="U291"/>
      <c r="V291"/>
      <c r="W291" s="538" t="str">
        <f>IF(X291="..","",IF(X291&gt;$X$288,"Error: Greater than total prosecutions",""))</f>
        <v/>
      </c>
      <c r="X291" s="603" t="s">
        <v>66</v>
      </c>
      <c r="Y291" s="604"/>
      <c r="Z291" s="604"/>
      <c r="AA291" s="605"/>
      <c r="AB291" s="87"/>
      <c r="AH291" s="22"/>
      <c r="AI291" s="22"/>
      <c r="AJ291" s="22"/>
      <c r="AT291" s="208"/>
      <c r="AU291" s="208"/>
      <c r="AV291" s="208"/>
      <c r="AW291" s="208"/>
      <c r="AX291" s="208"/>
      <c r="AY291" s="208"/>
      <c r="AZ291" s="208"/>
      <c r="BA291" s="208"/>
      <c r="BB291" s="208"/>
      <c r="BC291" s="208"/>
    </row>
    <row r="292" spans="1:55" s="17" customFormat="1" ht="15" customHeight="1" x14ac:dyDescent="0.2">
      <c r="A292" s="21"/>
      <c r="B292" s="90"/>
      <c r="C292" s="481"/>
      <c r="D292" s="481"/>
      <c r="E292" s="481"/>
      <c r="F292" s="481"/>
      <c r="G292" s="481"/>
      <c r="H292" s="486"/>
      <c r="I292" s="485"/>
      <c r="J292" s="485"/>
      <c r="K292" s="485"/>
      <c r="L292" s="485"/>
      <c r="M292" s="485"/>
      <c r="N292" s="485"/>
      <c r="O292" s="91"/>
      <c r="P292" s="69"/>
      <c r="Q292" s="69"/>
      <c r="R292" s="69"/>
      <c r="S292" s="69"/>
      <c r="T292"/>
      <c r="U292"/>
      <c r="V292"/>
      <c r="W292"/>
      <c r="X292" s="91"/>
      <c r="Y292" s="91"/>
      <c r="Z292" s="91"/>
      <c r="AA292" s="91"/>
      <c r="AB292" s="87"/>
      <c r="AH292" s="22"/>
      <c r="AI292" s="22"/>
      <c r="AJ292" s="22"/>
      <c r="AT292" s="208"/>
      <c r="AU292" s="208"/>
      <c r="AV292" s="208"/>
      <c r="AW292" s="208"/>
      <c r="AX292" s="208"/>
      <c r="AY292" s="208"/>
      <c r="AZ292" s="208"/>
      <c r="BA292" s="208"/>
      <c r="BB292" s="208"/>
      <c r="BC292" s="208"/>
    </row>
    <row r="293" spans="1:55" s="17" customFormat="1" ht="15" customHeight="1" x14ac:dyDescent="0.2">
      <c r="A293" s="21"/>
      <c r="B293" s="90"/>
      <c r="C293" s="481" t="str">
        <f>CONCATENATE("Of which: Number of guilty verdicts in ",Year-1,"/",RIGHT(Year,2))</f>
        <v>Of which: Number of guilty verdicts in 2018/19</v>
      </c>
      <c r="D293" s="481"/>
      <c r="E293" s="481"/>
      <c r="F293" s="481"/>
      <c r="G293" s="483"/>
      <c r="H293" s="483"/>
      <c r="I293" s="483"/>
      <c r="J293" s="483"/>
      <c r="K293" s="483"/>
      <c r="L293" s="483"/>
      <c r="M293" s="483"/>
      <c r="N293" s="483"/>
      <c r="O293" s="88"/>
      <c r="P293" s="69"/>
      <c r="Q293" s="69"/>
      <c r="R293" s="69"/>
      <c r="S293" s="69"/>
      <c r="T293"/>
      <c r="U293"/>
      <c r="V293"/>
      <c r="W293" s="538" t="str">
        <f>IF(X293="..","",IF(X293&gt;$X$288,"Error: Greater than total prosecutions",""))</f>
        <v/>
      </c>
      <c r="X293" s="603" t="s">
        <v>66</v>
      </c>
      <c r="Y293" s="604"/>
      <c r="Z293" s="604"/>
      <c r="AA293" s="605"/>
      <c r="AB293" s="87"/>
      <c r="AH293" s="22"/>
      <c r="AI293" s="22"/>
      <c r="AJ293" s="22"/>
      <c r="AT293" s="208"/>
      <c r="AU293" s="208"/>
      <c r="AV293" s="208"/>
      <c r="AW293" s="208"/>
      <c r="AX293" s="208"/>
      <c r="AY293" s="208"/>
      <c r="AZ293" s="208"/>
      <c r="BA293" s="208"/>
      <c r="BB293" s="208"/>
      <c r="BC293" s="208"/>
    </row>
    <row r="294" spans="1:55" s="17" customFormat="1" ht="15" customHeight="1" x14ac:dyDescent="0.2">
      <c r="A294" s="21"/>
      <c r="B294" s="90"/>
      <c r="C294" s="89"/>
      <c r="D294" s="89" t="s">
        <v>239</v>
      </c>
      <c r="E294" s="89"/>
      <c r="F294" s="89"/>
      <c r="G294" s="89"/>
      <c r="H294" s="89" t="s">
        <v>311</v>
      </c>
      <c r="I294" s="89"/>
      <c r="J294" s="86"/>
      <c r="K294" s="86"/>
      <c r="L294" s="86"/>
      <c r="M294" s="86"/>
      <c r="N294" s="86"/>
      <c r="O294" s="86"/>
      <c r="P294" s="69"/>
      <c r="Q294" s="69"/>
      <c r="R294" s="69"/>
      <c r="S294" s="69"/>
      <c r="T294"/>
      <c r="U294"/>
      <c r="V294"/>
      <c r="W294" s="538" t="str">
        <f>IF(X294="..","",IF(X294&gt;$X$293,"Error: Greater than total guilty verdicts",""))</f>
        <v/>
      </c>
      <c r="X294" s="603" t="s">
        <v>66</v>
      </c>
      <c r="Y294" s="604"/>
      <c r="Z294" s="604"/>
      <c r="AA294" s="605"/>
      <c r="AB294" s="87"/>
      <c r="AH294" s="22"/>
      <c r="AI294" s="22"/>
      <c r="AJ294" s="22"/>
      <c r="AT294" s="208"/>
      <c r="AU294" s="208"/>
      <c r="AV294" s="208"/>
      <c r="AW294" s="208"/>
      <c r="AX294" s="208"/>
      <c r="AY294" s="208"/>
      <c r="AZ294" s="208"/>
      <c r="BA294" s="208"/>
      <c r="BB294" s="208"/>
      <c r="BC294" s="208"/>
    </row>
    <row r="295" spans="1:55" s="17" customFormat="1" ht="15" customHeight="1" x14ac:dyDescent="0.2">
      <c r="A295" s="21"/>
      <c r="B295" s="90"/>
      <c r="C295" s="89"/>
      <c r="D295" s="88"/>
      <c r="E295" s="105"/>
      <c r="F295" s="89"/>
      <c r="G295" s="89"/>
      <c r="H295" s="89" t="s">
        <v>310</v>
      </c>
      <c r="I295" s="89"/>
      <c r="J295" s="91"/>
      <c r="K295" s="91"/>
      <c r="L295" s="91"/>
      <c r="M295" s="91"/>
      <c r="N295" s="91"/>
      <c r="O295" s="91"/>
      <c r="P295" s="69"/>
      <c r="Q295" s="69"/>
      <c r="R295" s="69"/>
      <c r="S295" s="69"/>
      <c r="T295"/>
      <c r="U295"/>
      <c r="V295"/>
      <c r="W295" s="538" t="str">
        <f>IF(X295="..","",IF(X295&gt;$X$293,"Error: Greater than total guilty verdicts",""))</f>
        <v/>
      </c>
      <c r="X295" s="603" t="s">
        <v>66</v>
      </c>
      <c r="Y295" s="604"/>
      <c r="Z295" s="604"/>
      <c r="AA295" s="605"/>
      <c r="AB295" s="87"/>
      <c r="AH295" s="22"/>
      <c r="AI295" s="22"/>
      <c r="AJ295" s="22"/>
      <c r="AT295" s="208"/>
      <c r="AU295" s="208"/>
      <c r="AV295" s="208"/>
      <c r="AW295" s="208"/>
      <c r="AX295" s="208"/>
      <c r="AY295" s="208"/>
      <c r="AZ295" s="208"/>
      <c r="BA295" s="208"/>
      <c r="BB295" s="208"/>
      <c r="BC295" s="208"/>
    </row>
    <row r="296" spans="1:55" s="17" customFormat="1" ht="15" customHeight="1" x14ac:dyDescent="0.2">
      <c r="A296" s="21"/>
      <c r="B296" s="90"/>
      <c r="C296" s="89"/>
      <c r="D296" s="88"/>
      <c r="E296" s="105"/>
      <c r="F296" s="89"/>
      <c r="G296" s="89"/>
      <c r="H296" s="254" t="s">
        <v>832</v>
      </c>
      <c r="I296" s="91"/>
      <c r="J296" s="91"/>
      <c r="K296" s="91"/>
      <c r="L296" s="91"/>
      <c r="M296" s="91"/>
      <c r="N296" s="91"/>
      <c r="O296" s="91"/>
      <c r="P296" s="69"/>
      <c r="Q296" s="69"/>
      <c r="R296" s="69"/>
      <c r="S296" s="69"/>
      <c r="T296"/>
      <c r="U296"/>
      <c r="V296"/>
      <c r="W296" s="538" t="str">
        <f>IF(X296="..","",IF(X296&gt;$X$293,"Error: Greater than total guilty verdicts",""))</f>
        <v/>
      </c>
      <c r="X296" s="603" t="s">
        <v>66</v>
      </c>
      <c r="Y296" s="604"/>
      <c r="Z296" s="604"/>
      <c r="AA296" s="605"/>
      <c r="AB296" s="87"/>
      <c r="AH296" s="22"/>
      <c r="AI296" s="22"/>
      <c r="AJ296" s="22"/>
      <c r="AT296" s="208"/>
      <c r="AU296" s="208"/>
      <c r="AV296" s="208"/>
      <c r="AW296" s="208"/>
      <c r="AX296" s="208"/>
      <c r="AY296" s="208"/>
      <c r="AZ296" s="208"/>
      <c r="BA296" s="208"/>
      <c r="BB296" s="208"/>
      <c r="BC296" s="208"/>
    </row>
    <row r="297" spans="1:55" s="17" customFormat="1" ht="8.25" customHeight="1" x14ac:dyDescent="0.2">
      <c r="A297" s="21"/>
      <c r="B297" s="401"/>
      <c r="C297" s="402"/>
      <c r="D297" s="403"/>
      <c r="E297" s="125"/>
      <c r="F297" s="402"/>
      <c r="G297" s="402"/>
      <c r="H297" s="404"/>
      <c r="I297" s="97"/>
      <c r="J297" s="97"/>
      <c r="K297" s="97"/>
      <c r="L297" s="97"/>
      <c r="M297" s="97"/>
      <c r="N297" s="97"/>
      <c r="O297" s="97"/>
      <c r="P297" s="405"/>
      <c r="Q297" s="405"/>
      <c r="R297" s="405"/>
      <c r="S297" s="405"/>
      <c r="T297" s="406"/>
      <c r="U297" s="406"/>
      <c r="V297" s="406"/>
      <c r="W297" s="406"/>
      <c r="X297" s="406"/>
      <c r="Y297" s="406"/>
      <c r="Z297" s="406"/>
      <c r="AA297" s="406"/>
      <c r="AB297" s="407"/>
      <c r="AH297" s="22"/>
      <c r="AI297" s="22"/>
      <c r="AJ297" s="22"/>
      <c r="AT297" s="208"/>
      <c r="AU297" s="208"/>
      <c r="AV297" s="208"/>
      <c r="AW297" s="208"/>
      <c r="AX297" s="208"/>
      <c r="AY297" s="208"/>
      <c r="AZ297" s="208"/>
      <c r="BA297" s="208"/>
      <c r="BB297" s="208"/>
      <c r="BC297" s="208"/>
    </row>
    <row r="298" spans="1:55" s="17" customFormat="1" ht="8.25" customHeight="1" x14ac:dyDescent="0.2">
      <c r="A298" s="21"/>
      <c r="B298" s="90"/>
      <c r="C298" s="89"/>
      <c r="D298" s="89"/>
      <c r="E298" s="89"/>
      <c r="F298" s="89"/>
      <c r="G298" s="89"/>
      <c r="H298" s="91"/>
      <c r="I298" s="91"/>
      <c r="J298" s="91"/>
      <c r="K298" s="91"/>
      <c r="L298" s="91"/>
      <c r="M298" s="91"/>
      <c r="N298" s="91"/>
      <c r="O298" s="91"/>
      <c r="P298" s="69"/>
      <c r="Q298" s="69"/>
      <c r="R298" s="69"/>
      <c r="S298" s="69"/>
      <c r="T298"/>
      <c r="U298"/>
      <c r="V298"/>
      <c r="W298"/>
      <c r="X298" s="91"/>
      <c r="Y298" s="91"/>
      <c r="Z298" s="91"/>
      <c r="AA298" s="91"/>
      <c r="AB298" s="87"/>
      <c r="AH298" s="22"/>
      <c r="AI298" s="22"/>
      <c r="AJ298" s="22"/>
      <c r="AT298" s="208"/>
      <c r="AU298" s="208"/>
      <c r="AV298" s="208"/>
      <c r="AW298" s="208"/>
      <c r="AX298" s="208"/>
      <c r="AY298" s="208"/>
      <c r="AZ298" s="208"/>
      <c r="BA298" s="208"/>
      <c r="BB298" s="208"/>
      <c r="BC298" s="208"/>
    </row>
    <row r="299" spans="1:55" s="17" customFormat="1" ht="15" customHeight="1" x14ac:dyDescent="0.2">
      <c r="A299" s="21"/>
      <c r="B299" s="90"/>
      <c r="C299" s="89" t="str">
        <f>CONCATENATE("Number of cautions completed in ",Year-1,"/",RIGHT(Year,2))</f>
        <v>Number of cautions completed in 2018/19</v>
      </c>
      <c r="D299" s="89"/>
      <c r="E299" s="89"/>
      <c r="F299" s="89"/>
      <c r="G299" s="89"/>
      <c r="H299" s="86"/>
      <c r="I299" s="86"/>
      <c r="J299" s="86"/>
      <c r="K299" s="86"/>
      <c r="L299" s="86"/>
      <c r="M299" s="86"/>
      <c r="N299" s="86"/>
      <c r="O299" s="91"/>
      <c r="P299" s="69"/>
      <c r="Q299" s="69"/>
      <c r="R299" s="69"/>
      <c r="S299" s="69"/>
      <c r="T299"/>
      <c r="U299"/>
      <c r="V299"/>
      <c r="W299" s="538"/>
      <c r="X299" s="603" t="s">
        <v>66</v>
      </c>
      <c r="Y299" s="604"/>
      <c r="Z299" s="604"/>
      <c r="AA299" s="605"/>
      <c r="AB299" s="87"/>
      <c r="AH299" s="22"/>
      <c r="AI299" s="22"/>
      <c r="AJ299" s="22"/>
      <c r="AT299" s="208"/>
      <c r="AU299" s="208"/>
      <c r="AV299" s="208"/>
      <c r="AW299" s="208"/>
      <c r="AX299" s="208"/>
      <c r="AY299" s="208"/>
      <c r="AZ299" s="208"/>
      <c r="BA299" s="208"/>
      <c r="BB299" s="208"/>
      <c r="BC299" s="208"/>
    </row>
    <row r="300" spans="1:55" s="17" customFormat="1" ht="15" customHeight="1" x14ac:dyDescent="0.2">
      <c r="A300" s="21"/>
      <c r="B300" s="90"/>
      <c r="C300" s="89"/>
      <c r="D300" s="89" t="s">
        <v>239</v>
      </c>
      <c r="E300" s="89"/>
      <c r="F300" s="89"/>
      <c r="G300" s="89"/>
      <c r="H300" s="89" t="s">
        <v>311</v>
      </c>
      <c r="I300" s="89"/>
      <c r="J300" s="86"/>
      <c r="K300" s="86"/>
      <c r="L300" s="86"/>
      <c r="M300" s="86"/>
      <c r="N300" s="86"/>
      <c r="O300" s="86"/>
      <c r="P300" s="69"/>
      <c r="Q300" s="69"/>
      <c r="R300" s="69"/>
      <c r="S300" s="69"/>
      <c r="T300"/>
      <c r="U300"/>
      <c r="V300"/>
      <c r="W300" s="538" t="str">
        <f>IF(X300="..","",IF(X300&gt;$X$299,"Error: Greater than total cautions",""))</f>
        <v/>
      </c>
      <c r="X300" s="603" t="s">
        <v>66</v>
      </c>
      <c r="Y300" s="604"/>
      <c r="Z300" s="604"/>
      <c r="AA300" s="605"/>
      <c r="AB300" s="87"/>
      <c r="AH300" s="22"/>
      <c r="AI300" s="22"/>
      <c r="AJ300" s="22"/>
      <c r="AT300" s="208"/>
      <c r="AU300" s="208"/>
      <c r="AV300" s="208"/>
      <c r="AW300" s="208"/>
      <c r="AX300" s="208"/>
      <c r="AY300" s="208"/>
      <c r="AZ300" s="208"/>
      <c r="BA300" s="208"/>
      <c r="BB300" s="208"/>
      <c r="BC300" s="208"/>
    </row>
    <row r="301" spans="1:55" s="17" customFormat="1" ht="15" customHeight="1" x14ac:dyDescent="0.2">
      <c r="A301" s="21"/>
      <c r="B301" s="90"/>
      <c r="C301" s="89"/>
      <c r="D301" s="88"/>
      <c r="E301" s="105"/>
      <c r="F301" s="89"/>
      <c r="G301" s="89"/>
      <c r="H301" s="89" t="s">
        <v>310</v>
      </c>
      <c r="I301" s="89"/>
      <c r="J301" s="91"/>
      <c r="K301" s="91"/>
      <c r="L301" s="91"/>
      <c r="M301" s="91"/>
      <c r="N301" s="91"/>
      <c r="O301" s="91"/>
      <c r="P301" s="69"/>
      <c r="Q301" s="69"/>
      <c r="R301" s="69"/>
      <c r="S301" s="69"/>
      <c r="T301"/>
      <c r="U301"/>
      <c r="V301"/>
      <c r="W301" s="538" t="str">
        <f>IF(X301="..","",IF(X301&gt;$X$299,"Error: Greater than total cautions",""))</f>
        <v/>
      </c>
      <c r="X301" s="603" t="s">
        <v>66</v>
      </c>
      <c r="Y301" s="604"/>
      <c r="Z301" s="604"/>
      <c r="AA301" s="605"/>
      <c r="AB301" s="87"/>
      <c r="AH301" s="22"/>
      <c r="AI301" s="22"/>
      <c r="AJ301" s="22"/>
      <c r="AT301" s="208"/>
      <c r="AU301" s="209"/>
      <c r="AV301" s="208"/>
      <c r="AW301" s="208"/>
      <c r="AX301" s="208"/>
      <c r="AY301" s="208"/>
      <c r="AZ301" s="208"/>
      <c r="BA301" s="208"/>
      <c r="BB301" s="208"/>
      <c r="BC301" s="208"/>
    </row>
    <row r="302" spans="1:55" s="17" customFormat="1" ht="15" customHeight="1" x14ac:dyDescent="0.2">
      <c r="A302" s="21"/>
      <c r="B302" s="90"/>
      <c r="C302" s="89"/>
      <c r="D302" s="88"/>
      <c r="E302" s="105"/>
      <c r="F302" s="89"/>
      <c r="G302" s="89"/>
      <c r="H302" s="254" t="s">
        <v>832</v>
      </c>
      <c r="I302" s="91"/>
      <c r="J302" s="91"/>
      <c r="K302" s="91"/>
      <c r="L302" s="91"/>
      <c r="M302" s="91"/>
      <c r="N302" s="91"/>
      <c r="O302" s="91"/>
      <c r="P302" s="69"/>
      <c r="Q302" s="69"/>
      <c r="R302" s="69"/>
      <c r="S302" s="69"/>
      <c r="T302"/>
      <c r="U302"/>
      <c r="V302"/>
      <c r="W302" s="538" t="str">
        <f>IF(X302="..","",IF(X302&gt;$X$299,"Error: Greater than total cautions",""))</f>
        <v/>
      </c>
      <c r="X302" s="603" t="s">
        <v>66</v>
      </c>
      <c r="Y302" s="604"/>
      <c r="Z302" s="604"/>
      <c r="AA302" s="605"/>
      <c r="AB302" s="87"/>
      <c r="AH302" s="22"/>
      <c r="AI302" s="22"/>
      <c r="AJ302" s="22"/>
      <c r="AT302" s="208"/>
      <c r="AU302" s="209"/>
      <c r="AV302" s="208"/>
      <c r="AW302" s="208"/>
      <c r="AX302" s="208"/>
      <c r="AY302" s="208"/>
      <c r="AZ302" s="208"/>
      <c r="BA302" s="208"/>
      <c r="BB302" s="208"/>
      <c r="BC302" s="208"/>
    </row>
    <row r="303" spans="1:55" s="17" customFormat="1" ht="15" customHeight="1" x14ac:dyDescent="0.2">
      <c r="A303" s="21"/>
      <c r="B303" s="90"/>
      <c r="C303" s="89"/>
      <c r="D303" s="89"/>
      <c r="E303" s="89"/>
      <c r="F303" s="89"/>
      <c r="G303" s="89"/>
      <c r="H303" s="91"/>
      <c r="I303" s="91"/>
      <c r="J303" s="91"/>
      <c r="K303" s="91"/>
      <c r="L303" s="91"/>
      <c r="M303" s="91"/>
      <c r="N303" s="91"/>
      <c r="O303" s="91"/>
      <c r="P303" s="69"/>
      <c r="Q303" s="69"/>
      <c r="R303" s="69"/>
      <c r="S303" s="69"/>
      <c r="T303"/>
      <c r="U303"/>
      <c r="V303"/>
      <c r="W303"/>
      <c r="X303" s="91"/>
      <c r="Y303" s="91"/>
      <c r="Z303" s="91"/>
      <c r="AA303" s="91"/>
      <c r="AB303" s="87"/>
      <c r="AH303" s="22"/>
      <c r="AI303" s="22"/>
      <c r="AJ303" s="22"/>
      <c r="AT303" s="208"/>
      <c r="AU303" s="209"/>
      <c r="AV303" s="208"/>
      <c r="AW303" s="208"/>
      <c r="AX303" s="208"/>
      <c r="AY303" s="208"/>
      <c r="AZ303" s="208"/>
      <c r="BA303" s="208"/>
      <c r="BB303" s="208"/>
      <c r="BC303" s="208"/>
    </row>
    <row r="304" spans="1:55" s="17" customFormat="1" ht="15" customHeight="1" x14ac:dyDescent="0.2">
      <c r="A304" s="21"/>
      <c r="B304" s="90"/>
      <c r="C304" s="89" t="str">
        <f>CONCATENATE("Number of disciplinary outcomes completed in ",Year-1,"/",RIGHT(Year,2))</f>
        <v>Number of disciplinary outcomes completed in 2018/19</v>
      </c>
      <c r="D304" s="89"/>
      <c r="E304" s="89"/>
      <c r="F304" s="89"/>
      <c r="G304" s="89"/>
      <c r="H304" s="91"/>
      <c r="I304" s="91"/>
      <c r="J304" s="91"/>
      <c r="K304" s="91"/>
      <c r="L304" s="91"/>
      <c r="M304" s="91"/>
      <c r="N304" s="91"/>
      <c r="O304" s="91"/>
      <c r="P304" s="69"/>
      <c r="Q304" s="69"/>
      <c r="R304" s="69"/>
      <c r="S304" s="69"/>
      <c r="T304"/>
      <c r="U304"/>
      <c r="V304"/>
      <c r="W304"/>
      <c r="X304" s="603" t="s">
        <v>66</v>
      </c>
      <c r="Y304" s="604"/>
      <c r="Z304" s="604"/>
      <c r="AA304" s="605"/>
      <c r="AB304" s="87"/>
      <c r="AH304" s="22"/>
      <c r="AI304" s="22"/>
      <c r="AJ304" s="22"/>
      <c r="AT304" s="208"/>
      <c r="AU304" s="209"/>
      <c r="AV304" s="208"/>
      <c r="AW304" s="208"/>
      <c r="AX304" s="208"/>
      <c r="AY304" s="208"/>
      <c r="AZ304" s="208"/>
      <c r="BA304" s="208"/>
      <c r="BB304" s="208"/>
      <c r="BC304" s="209"/>
    </row>
    <row r="305" spans="1:57" s="17" customFormat="1" ht="15" customHeight="1" x14ac:dyDescent="0.2">
      <c r="A305" s="21"/>
      <c r="B305" s="90"/>
      <c r="C305" s="89"/>
      <c r="D305" s="89" t="s">
        <v>239</v>
      </c>
      <c r="E305" s="89"/>
      <c r="F305" s="89"/>
      <c r="G305" s="89"/>
      <c r="H305" s="89" t="s">
        <v>311</v>
      </c>
      <c r="I305" s="89"/>
      <c r="J305" s="86"/>
      <c r="K305" s="86"/>
      <c r="L305" s="86"/>
      <c r="M305" s="86"/>
      <c r="N305" s="86"/>
      <c r="O305" s="91"/>
      <c r="P305" s="69"/>
      <c r="Q305" s="69"/>
      <c r="R305" s="69"/>
      <c r="S305" s="69"/>
      <c r="T305"/>
      <c r="U305"/>
      <c r="V305"/>
      <c r="W305" s="538" t="str">
        <f>IF(X305="..","",IF(X305&gt;$X$304,"Error: Greater than total disciplinary",""))</f>
        <v/>
      </c>
      <c r="X305" s="603" t="s">
        <v>66</v>
      </c>
      <c r="Y305" s="604"/>
      <c r="Z305" s="604"/>
      <c r="AA305" s="605"/>
      <c r="AB305" s="87"/>
      <c r="AH305" s="22"/>
      <c r="AI305" s="22"/>
      <c r="AJ305" s="22"/>
      <c r="AT305" s="208"/>
      <c r="AU305" s="209"/>
      <c r="AV305" s="208"/>
      <c r="AW305" s="208"/>
      <c r="AX305" s="208"/>
      <c r="AY305" s="208"/>
      <c r="AZ305" s="208"/>
      <c r="BA305" s="208"/>
      <c r="BB305" s="208"/>
      <c r="BC305" s="209"/>
    </row>
    <row r="306" spans="1:57" s="17" customFormat="1" ht="15" customHeight="1" x14ac:dyDescent="0.2">
      <c r="A306" s="21"/>
      <c r="B306" s="90"/>
      <c r="C306" s="89"/>
      <c r="D306" s="88"/>
      <c r="E306" s="105"/>
      <c r="F306" s="89"/>
      <c r="G306" s="89"/>
      <c r="H306" s="89" t="s">
        <v>310</v>
      </c>
      <c r="I306" s="89"/>
      <c r="J306" s="91"/>
      <c r="K306" s="86"/>
      <c r="L306" s="86"/>
      <c r="M306" s="86"/>
      <c r="N306" s="86"/>
      <c r="O306" s="86"/>
      <c r="P306" s="69"/>
      <c r="Q306" s="69"/>
      <c r="R306" s="69"/>
      <c r="S306" s="69"/>
      <c r="T306"/>
      <c r="U306"/>
      <c r="V306"/>
      <c r="W306" s="538" t="str">
        <f>IF(X306="..","",IF(X306&gt;$X$304,"Error: Greater than total disciplinary",""))</f>
        <v/>
      </c>
      <c r="X306" s="603" t="s">
        <v>66</v>
      </c>
      <c r="Y306" s="604"/>
      <c r="Z306" s="604"/>
      <c r="AA306" s="605"/>
      <c r="AB306" s="87"/>
      <c r="AH306" s="22"/>
      <c r="AI306" s="22"/>
      <c r="AJ306" s="22"/>
      <c r="AT306" s="209"/>
      <c r="AU306" s="209"/>
      <c r="AV306" s="209"/>
      <c r="AW306" s="208"/>
      <c r="AX306" s="208"/>
      <c r="AY306" s="208"/>
      <c r="AZ306" s="208"/>
      <c r="BA306" s="208"/>
      <c r="BB306" s="208"/>
      <c r="BC306" s="209"/>
    </row>
    <row r="307" spans="1:57" s="17" customFormat="1" ht="15" customHeight="1" x14ac:dyDescent="0.2">
      <c r="A307" s="21"/>
      <c r="B307" s="90"/>
      <c r="C307" s="89"/>
      <c r="D307" s="88"/>
      <c r="E307" s="105"/>
      <c r="F307" s="89"/>
      <c r="G307" s="89"/>
      <c r="H307" s="254" t="s">
        <v>832</v>
      </c>
      <c r="I307" s="91"/>
      <c r="J307" s="91"/>
      <c r="K307" s="91"/>
      <c r="L307" s="91"/>
      <c r="M307" s="91"/>
      <c r="N307" s="91"/>
      <c r="O307" s="91"/>
      <c r="P307" s="69"/>
      <c r="Q307" s="69"/>
      <c r="R307" s="69"/>
      <c r="S307" s="69"/>
      <c r="T307"/>
      <c r="U307"/>
      <c r="V307"/>
      <c r="W307" s="538" t="str">
        <f>IF(X307="..","",IF(X307&gt;$X$304,"Error: Greater than total disciplinary",""))</f>
        <v/>
      </c>
      <c r="X307" s="603" t="s">
        <v>66</v>
      </c>
      <c r="Y307" s="604"/>
      <c r="Z307" s="604"/>
      <c r="AA307" s="605"/>
      <c r="AB307" s="87"/>
      <c r="AH307" s="22"/>
      <c r="AI307" s="22"/>
      <c r="AJ307" s="22"/>
      <c r="AT307" s="209"/>
      <c r="AU307" s="209"/>
      <c r="AV307" s="209"/>
      <c r="AW307" s="208"/>
      <c r="AX307" s="208"/>
      <c r="AY307" s="208"/>
      <c r="AZ307" s="208"/>
      <c r="BA307" s="208"/>
      <c r="BB307" s="208"/>
      <c r="BC307" s="209"/>
    </row>
    <row r="308" spans="1:57" s="17" customFormat="1" ht="15" customHeight="1" x14ac:dyDescent="0.2">
      <c r="A308" s="21"/>
      <c r="B308" s="90"/>
      <c r="C308" s="106"/>
      <c r="D308" s="106"/>
      <c r="E308" s="106"/>
      <c r="F308" s="88"/>
      <c r="G308" s="88"/>
      <c r="H308" s="86"/>
      <c r="I308" s="86"/>
      <c r="J308" s="86"/>
      <c r="K308" s="86"/>
      <c r="L308" s="86"/>
      <c r="M308" s="86"/>
      <c r="N308" s="86"/>
      <c r="O308" s="86"/>
      <c r="P308" s="69"/>
      <c r="Q308" s="69"/>
      <c r="R308" s="69"/>
      <c r="S308" s="69"/>
      <c r="T308"/>
      <c r="U308"/>
      <c r="V308"/>
      <c r="W308"/>
      <c r="AB308" s="87"/>
      <c r="AH308" s="22"/>
      <c r="AI308" s="22"/>
      <c r="AJ308" s="22"/>
      <c r="AT308" s="209"/>
      <c r="AU308" s="209"/>
      <c r="AV308" s="209"/>
      <c r="AW308" s="208"/>
      <c r="AX308" s="208"/>
      <c r="AY308" s="208"/>
      <c r="AZ308" s="208"/>
      <c r="BA308" s="208"/>
      <c r="BB308" s="208"/>
      <c r="BC308" s="209"/>
    </row>
    <row r="309" spans="1:57" s="17" customFormat="1" ht="15" customHeight="1" x14ac:dyDescent="0.2">
      <c r="A309" s="21"/>
      <c r="B309" s="90"/>
      <c r="C309" s="106" t="s">
        <v>312</v>
      </c>
      <c r="D309" s="106"/>
      <c r="E309" s="106"/>
      <c r="F309" s="88"/>
      <c r="G309" s="88"/>
      <c r="H309" s="86"/>
      <c r="I309" s="86"/>
      <c r="J309" s="86"/>
      <c r="K309" s="86"/>
      <c r="L309" s="86"/>
      <c r="M309" s="86"/>
      <c r="N309" s="86"/>
      <c r="O309" s="86"/>
      <c r="P309" s="69"/>
      <c r="Q309" s="69"/>
      <c r="R309" s="69"/>
      <c r="S309" s="69"/>
      <c r="T309"/>
      <c r="U309"/>
      <c r="V309"/>
      <c r="W309"/>
      <c r="X309" s="603" t="s">
        <v>66</v>
      </c>
      <c r="Y309" s="604"/>
      <c r="Z309" s="604"/>
      <c r="AA309" s="605"/>
      <c r="AB309" s="87"/>
      <c r="AH309" s="22"/>
      <c r="AI309" s="22"/>
      <c r="AJ309" s="22"/>
      <c r="AM309" s="209"/>
      <c r="AN309" s="209"/>
      <c r="AO309" s="209"/>
      <c r="AP309" s="209"/>
      <c r="AQ309" s="209"/>
      <c r="AR309" s="209"/>
      <c r="AS309" s="209"/>
      <c r="AT309" s="209"/>
      <c r="AU309" s="209"/>
      <c r="AV309" s="209"/>
      <c r="AW309" s="208"/>
      <c r="AX309" s="208"/>
      <c r="AY309" s="208"/>
      <c r="AZ309" s="208"/>
      <c r="BA309" s="208"/>
      <c r="BB309" s="208"/>
      <c r="BC309" s="209"/>
      <c r="BD309" s="209"/>
      <c r="BE309" s="209"/>
    </row>
    <row r="310" spans="1:57" s="17" customFormat="1" ht="15" customHeight="1" x14ac:dyDescent="0.2">
      <c r="A310" s="21"/>
      <c r="B310" s="90"/>
      <c r="C310" s="106"/>
      <c r="D310" s="89" t="s">
        <v>239</v>
      </c>
      <c r="E310" s="89"/>
      <c r="F310" s="89"/>
      <c r="G310" s="89"/>
      <c r="H310" s="89" t="s">
        <v>311</v>
      </c>
      <c r="I310" s="89"/>
      <c r="J310" s="86"/>
      <c r="K310" s="86"/>
      <c r="L310" s="86"/>
      <c r="M310" s="86"/>
      <c r="N310" s="86"/>
      <c r="O310" s="86"/>
      <c r="P310" s="69"/>
      <c r="Q310" s="69"/>
      <c r="R310" s="69"/>
      <c r="S310" s="69"/>
      <c r="T310"/>
      <c r="U310"/>
      <c r="V310"/>
      <c r="W310" s="538" t="str">
        <f>IF(X310="..","",IF(X310&gt;$X$309,"Error: Greater than total other",""))</f>
        <v/>
      </c>
      <c r="X310" s="603" t="s">
        <v>66</v>
      </c>
      <c r="Y310" s="604"/>
      <c r="Z310" s="604"/>
      <c r="AA310" s="605"/>
      <c r="AB310" s="87"/>
      <c r="AH310" s="22"/>
      <c r="AI310" s="22"/>
      <c r="AJ310" s="22"/>
      <c r="AM310" s="209"/>
      <c r="AN310" s="209"/>
      <c r="AO310" s="209"/>
      <c r="AP310" s="209"/>
      <c r="AQ310" s="209"/>
      <c r="AR310" s="209"/>
      <c r="AS310" s="209"/>
      <c r="AT310" s="209"/>
      <c r="AU310" s="209"/>
      <c r="AV310" s="209"/>
      <c r="AW310" s="208"/>
      <c r="AX310" s="208"/>
      <c r="AY310" s="208"/>
      <c r="AZ310" s="208"/>
      <c r="BA310" s="208"/>
      <c r="BB310" s="208"/>
      <c r="BC310" s="209"/>
      <c r="BD310" s="209"/>
      <c r="BE310" s="209"/>
    </row>
    <row r="311" spans="1:57" s="17" customFormat="1" ht="15" customHeight="1" x14ac:dyDescent="0.2">
      <c r="A311" s="21"/>
      <c r="B311" s="90"/>
      <c r="C311" s="106"/>
      <c r="D311" s="88"/>
      <c r="E311" s="105"/>
      <c r="F311" s="89"/>
      <c r="G311" s="89"/>
      <c r="H311" s="89" t="s">
        <v>310</v>
      </c>
      <c r="I311" s="89"/>
      <c r="J311" s="91"/>
      <c r="K311" s="86"/>
      <c r="L311" s="86"/>
      <c r="M311" s="86"/>
      <c r="N311" s="86"/>
      <c r="O311" s="86"/>
      <c r="P311" s="69"/>
      <c r="Q311" s="69"/>
      <c r="R311" s="69"/>
      <c r="S311" s="69"/>
      <c r="T311"/>
      <c r="U311"/>
      <c r="V311"/>
      <c r="W311" s="538" t="str">
        <f>IF(X311="..","",IF(X311&gt;$X$309,"Error: Greater than total other",""))</f>
        <v/>
      </c>
      <c r="X311" s="603" t="s">
        <v>66</v>
      </c>
      <c r="Y311" s="604"/>
      <c r="Z311" s="604"/>
      <c r="AA311" s="605"/>
      <c r="AB311" s="87"/>
      <c r="AH311" s="22"/>
      <c r="AI311" s="22"/>
      <c r="AJ311" s="22"/>
      <c r="AM311" s="209"/>
      <c r="AN311" s="209"/>
      <c r="AO311" s="209"/>
      <c r="AP311" s="209"/>
      <c r="AQ311" s="209"/>
      <c r="AR311" s="209"/>
      <c r="AS311" s="209"/>
      <c r="AT311" s="209"/>
      <c r="AU311" s="209"/>
      <c r="AV311" s="209"/>
      <c r="AW311" s="208"/>
      <c r="AX311" s="208"/>
      <c r="AY311" s="208"/>
      <c r="AZ311" s="208"/>
      <c r="BA311" s="208"/>
      <c r="BB311" s="208"/>
      <c r="BC311" s="209"/>
      <c r="BD311" s="209"/>
      <c r="BE311" s="209"/>
    </row>
    <row r="312" spans="1:57" s="17" customFormat="1" ht="15" customHeight="1" x14ac:dyDescent="0.2">
      <c r="A312" s="21"/>
      <c r="B312" s="90"/>
      <c r="C312" s="106"/>
      <c r="D312" s="88"/>
      <c r="E312" s="105"/>
      <c r="F312" s="89"/>
      <c r="G312" s="89"/>
      <c r="H312" s="254" t="s">
        <v>832</v>
      </c>
      <c r="I312" s="91"/>
      <c r="J312" s="91"/>
      <c r="K312" s="91"/>
      <c r="L312" s="91"/>
      <c r="M312" s="91"/>
      <c r="N312" s="91"/>
      <c r="O312" s="91"/>
      <c r="P312" s="69"/>
      <c r="Q312" s="69"/>
      <c r="R312" s="69"/>
      <c r="S312" s="69"/>
      <c r="T312"/>
      <c r="U312"/>
      <c r="V312"/>
      <c r="W312" s="538" t="str">
        <f>IF(X312="..","",IF(X312&gt;$X$309,"Error: Greater than total other",""))</f>
        <v/>
      </c>
      <c r="X312" s="603" t="s">
        <v>66</v>
      </c>
      <c r="Y312" s="604"/>
      <c r="Z312" s="604"/>
      <c r="AA312" s="605"/>
      <c r="AB312" s="87"/>
      <c r="AH312" s="22"/>
      <c r="AI312" s="22"/>
      <c r="AJ312" s="22"/>
      <c r="AM312" s="209"/>
      <c r="AN312" s="209"/>
      <c r="AO312" s="209"/>
      <c r="AP312" s="209"/>
      <c r="AQ312" s="209"/>
      <c r="AR312" s="209"/>
      <c r="AS312" s="209"/>
      <c r="AT312" s="209"/>
      <c r="AU312" s="209"/>
      <c r="AV312" s="209"/>
      <c r="AW312" s="209"/>
      <c r="AX312" s="208"/>
      <c r="AY312" s="208"/>
      <c r="AZ312" s="208"/>
      <c r="BA312" s="208"/>
      <c r="BB312" s="208"/>
      <c r="BC312" s="209"/>
      <c r="BD312" s="209"/>
      <c r="BE312" s="209"/>
    </row>
    <row r="313" spans="1:57" s="17" customFormat="1" ht="8.25" customHeight="1" x14ac:dyDescent="0.2">
      <c r="A313" s="21"/>
      <c r="B313" s="401"/>
      <c r="C313" s="125"/>
      <c r="D313" s="125"/>
      <c r="E313" s="125"/>
      <c r="F313" s="402"/>
      <c r="G313" s="402"/>
      <c r="H313" s="97"/>
      <c r="I313" s="97"/>
      <c r="J313" s="97"/>
      <c r="K313" s="97"/>
      <c r="L313" s="97"/>
      <c r="M313" s="97"/>
      <c r="N313" s="97"/>
      <c r="O313" s="97"/>
      <c r="P313" s="405"/>
      <c r="Q313" s="405"/>
      <c r="R313" s="405"/>
      <c r="S313" s="405"/>
      <c r="T313" s="406"/>
      <c r="U313" s="406"/>
      <c r="V313" s="406"/>
      <c r="W313" s="406"/>
      <c r="X313" s="97"/>
      <c r="Y313" s="97"/>
      <c r="Z313" s="97"/>
      <c r="AA313" s="97"/>
      <c r="AB313" s="407"/>
      <c r="AH313" s="22"/>
      <c r="AI313" s="22"/>
      <c r="AJ313" s="22"/>
      <c r="AM313" s="209"/>
      <c r="AN313" s="209"/>
      <c r="AO313" s="209"/>
      <c r="AP313" s="209"/>
      <c r="AQ313" s="209"/>
      <c r="AR313" s="209"/>
      <c r="AS313" s="209"/>
      <c r="AT313" s="209"/>
      <c r="AU313" s="209"/>
      <c r="AV313" s="209"/>
      <c r="AW313" s="209"/>
      <c r="AX313" s="208"/>
      <c r="AY313" s="208"/>
      <c r="AZ313" s="208"/>
      <c r="BA313" s="208"/>
      <c r="BB313" s="208"/>
      <c r="BC313" s="209"/>
      <c r="BD313" s="209"/>
      <c r="BE313" s="209"/>
    </row>
    <row r="314" spans="1:57" s="17" customFormat="1" ht="10.5" customHeight="1" x14ac:dyDescent="0.2">
      <c r="A314" s="21"/>
      <c r="B314" s="90"/>
      <c r="C314" s="106"/>
      <c r="D314" s="106"/>
      <c r="E314" s="106"/>
      <c r="F314" s="89"/>
      <c r="G314" s="89"/>
      <c r="H314" s="91"/>
      <c r="I314" s="91"/>
      <c r="J314" s="91"/>
      <c r="K314" s="91"/>
      <c r="L314" s="91"/>
      <c r="M314" s="91"/>
      <c r="N314" s="91"/>
      <c r="O314" s="91"/>
      <c r="P314" s="69"/>
      <c r="Q314" s="69"/>
      <c r="R314" s="69"/>
      <c r="S314" s="69"/>
      <c r="T314"/>
      <c r="U314"/>
      <c r="V314"/>
      <c r="W314"/>
      <c r="X314" s="91"/>
      <c r="Y314" s="91"/>
      <c r="Z314" s="91"/>
      <c r="AA314" s="91"/>
      <c r="AB314" s="87"/>
      <c r="AH314" s="22"/>
      <c r="AI314" s="22"/>
      <c r="AJ314" s="22"/>
      <c r="AM314" s="209"/>
      <c r="AN314" s="209"/>
      <c r="AO314" s="209"/>
      <c r="AP314" s="209"/>
      <c r="AQ314" s="209"/>
      <c r="AR314" s="209"/>
      <c r="AS314" s="209"/>
      <c r="AT314" s="209"/>
      <c r="AU314" s="209"/>
      <c r="AV314" s="209"/>
      <c r="AW314" s="209"/>
      <c r="AX314" s="208"/>
      <c r="AY314" s="208"/>
      <c r="AZ314" s="208"/>
      <c r="BA314" s="208"/>
      <c r="BB314" s="208"/>
      <c r="BC314" s="209"/>
      <c r="BD314" s="209"/>
      <c r="BE314" s="209"/>
    </row>
    <row r="315" spans="1:57" s="17" customFormat="1" ht="15" customHeight="1" x14ac:dyDescent="0.2">
      <c r="A315" s="21"/>
      <c r="B315" s="90"/>
      <c r="C315" s="89" t="str">
        <f>"Number of cases referred to Action Fraud in "&amp;Year-1&amp;"/"&amp;Year-2000</f>
        <v>Number of cases referred to Action Fraud in 2018/19</v>
      </c>
      <c r="D315" s="106"/>
      <c r="E315" s="106"/>
      <c r="F315" s="89"/>
      <c r="G315" s="88"/>
      <c r="H315" s="88"/>
      <c r="I315" s="88"/>
      <c r="J315" s="88"/>
      <c r="K315" s="88"/>
      <c r="L315" s="88"/>
      <c r="M315" s="88"/>
      <c r="N315" s="88"/>
      <c r="O315" s="88"/>
      <c r="P315" s="69"/>
      <c r="Q315" s="69"/>
      <c r="R315" s="69"/>
      <c r="S315" s="69"/>
      <c r="T315"/>
      <c r="U315"/>
      <c r="V315"/>
      <c r="W315"/>
      <c r="X315" s="603" t="s">
        <v>66</v>
      </c>
      <c r="Y315" s="604"/>
      <c r="Z315" s="604"/>
      <c r="AA315" s="605"/>
      <c r="AB315" s="87"/>
      <c r="AH315" s="22"/>
      <c r="AI315" s="22"/>
      <c r="AJ315" s="22"/>
      <c r="AM315" s="209"/>
      <c r="AN315" s="209"/>
      <c r="AO315" s="209"/>
      <c r="AP315" s="209"/>
      <c r="AQ315" s="209"/>
      <c r="AR315" s="209"/>
      <c r="AS315" s="209"/>
      <c r="AT315" s="209"/>
      <c r="AU315" s="209"/>
      <c r="AV315" s="209"/>
      <c r="AW315" s="209"/>
      <c r="AX315" s="208"/>
      <c r="AY315" s="208"/>
      <c r="AZ315" s="208"/>
      <c r="BA315" s="208"/>
      <c r="BB315" s="208"/>
      <c r="BC315" s="209"/>
      <c r="BD315" s="209"/>
      <c r="BE315" s="209"/>
    </row>
    <row r="316" spans="1:57" s="17" customFormat="1" ht="15" customHeight="1" x14ac:dyDescent="0.2">
      <c r="A316" s="21"/>
      <c r="B316" s="90"/>
      <c r="C316" s="106"/>
      <c r="D316" s="666" t="s">
        <v>350</v>
      </c>
      <c r="E316" s="666"/>
      <c r="F316" s="666"/>
      <c r="G316" s="666"/>
      <c r="H316" s="666"/>
      <c r="I316" s="666"/>
      <c r="J316" s="666"/>
      <c r="K316" s="666"/>
      <c r="L316" s="666"/>
      <c r="M316" s="666"/>
      <c r="N316" s="666"/>
      <c r="O316" s="88"/>
      <c r="P316" s="69"/>
      <c r="Q316" s="69"/>
      <c r="R316" s="69"/>
      <c r="S316" s="69"/>
      <c r="T316"/>
      <c r="U316"/>
      <c r="V316"/>
      <c r="W316" s="538" t="str">
        <f>IF(X316="..","",IF(X316&gt;$X$315,"Error: Greater than total action fraud",""))</f>
        <v/>
      </c>
      <c r="X316" s="603" t="s">
        <v>66</v>
      </c>
      <c r="Y316" s="604"/>
      <c r="Z316" s="604"/>
      <c r="AA316" s="605"/>
      <c r="AB316" s="87"/>
      <c r="AH316" s="22"/>
      <c r="AI316" s="22"/>
      <c r="AJ316" s="22"/>
      <c r="AM316" s="209"/>
      <c r="AN316" s="209"/>
      <c r="AO316" s="209"/>
      <c r="AP316" s="209"/>
      <c r="AQ316" s="209"/>
      <c r="AR316" s="209"/>
      <c r="AS316" s="209"/>
      <c r="AT316" s="209"/>
      <c r="AU316" s="209"/>
      <c r="AV316" s="209"/>
      <c r="AW316" s="209"/>
      <c r="AX316" s="208"/>
      <c r="AY316" s="208"/>
      <c r="AZ316" s="208"/>
      <c r="BA316" s="208"/>
      <c r="BB316" s="208"/>
      <c r="BC316" s="209"/>
      <c r="BD316" s="209"/>
      <c r="BE316" s="209"/>
    </row>
    <row r="317" spans="1:57" s="17" customFormat="1" ht="15" customHeight="1" x14ac:dyDescent="0.2">
      <c r="A317" s="21"/>
      <c r="B317" s="90"/>
      <c r="C317" s="106"/>
      <c r="D317" s="666"/>
      <c r="E317" s="666"/>
      <c r="F317" s="666"/>
      <c r="G317" s="666"/>
      <c r="H317" s="666"/>
      <c r="I317" s="666"/>
      <c r="J317" s="666"/>
      <c r="K317" s="666"/>
      <c r="L317" s="666"/>
      <c r="M317" s="666"/>
      <c r="N317" s="666"/>
      <c r="O317" s="86"/>
      <c r="P317" s="86"/>
      <c r="Q317" s="86"/>
      <c r="R317" s="86"/>
      <c r="S317" s="86"/>
      <c r="T317"/>
      <c r="U317"/>
      <c r="V317"/>
      <c r="W317"/>
      <c r="X317" s="86"/>
      <c r="Y317" s="86"/>
      <c r="Z317" s="86"/>
      <c r="AA317" s="86"/>
      <c r="AB317" s="87"/>
      <c r="AH317" s="22"/>
      <c r="AI317" s="22"/>
      <c r="AJ317" s="22"/>
      <c r="AM317" s="209"/>
      <c r="AN317" s="209"/>
      <c r="AO317" s="209"/>
      <c r="AP317" s="209"/>
      <c r="AQ317" s="209"/>
      <c r="AR317" s="209"/>
      <c r="AS317" s="209"/>
      <c r="AT317" s="209"/>
      <c r="AU317" s="209"/>
      <c r="AV317" s="209"/>
      <c r="AW317" s="209"/>
      <c r="AX317" s="209"/>
      <c r="AY317" s="209"/>
      <c r="AZ317" s="209"/>
      <c r="BA317" s="209"/>
      <c r="BB317" s="209"/>
      <c r="BC317" s="209"/>
      <c r="BD317" s="209"/>
      <c r="BE317" s="209"/>
    </row>
    <row r="318" spans="1:57" s="17" customFormat="1" ht="15" customHeight="1" x14ac:dyDescent="0.2">
      <c r="A318" s="21"/>
      <c r="B318" s="401"/>
      <c r="C318" s="125"/>
      <c r="D318" s="402"/>
      <c r="E318" s="402"/>
      <c r="F318" s="403"/>
      <c r="G318" s="416"/>
      <c r="H318" s="408"/>
      <c r="I318" s="408"/>
      <c r="J318" s="408"/>
      <c r="K318" s="408"/>
      <c r="L318" s="408"/>
      <c r="M318" s="408"/>
      <c r="N318" s="408"/>
      <c r="O318" s="408"/>
      <c r="P318" s="408"/>
      <c r="Q318" s="408"/>
      <c r="R318" s="408"/>
      <c r="S318" s="408"/>
      <c r="T318" s="406"/>
      <c r="U318" s="406"/>
      <c r="V318" s="406"/>
      <c r="W318" s="406"/>
      <c r="X318" s="408"/>
      <c r="Y318" s="408"/>
      <c r="Z318" s="408"/>
      <c r="AA318" s="408"/>
      <c r="AB318" s="407"/>
      <c r="AH318" s="22"/>
      <c r="AI318" s="22"/>
      <c r="AJ318" s="22"/>
      <c r="AM318" s="209"/>
      <c r="AN318" s="209"/>
      <c r="AO318" s="209"/>
      <c r="AP318" s="209"/>
      <c r="AQ318" s="209"/>
      <c r="AR318" s="209"/>
      <c r="AS318" s="209"/>
      <c r="AT318" s="209"/>
      <c r="AU318" s="209"/>
      <c r="AV318" s="209"/>
      <c r="AW318" s="209"/>
      <c r="AX318" s="209"/>
      <c r="AY318" s="209"/>
      <c r="AZ318" s="209"/>
      <c r="BA318" s="209"/>
      <c r="BB318" s="209"/>
      <c r="BC318" s="209"/>
      <c r="BD318" s="209"/>
      <c r="BE318" s="209"/>
    </row>
    <row r="319" spans="1:57" s="17" customFormat="1" ht="8.25" hidden="1" customHeight="1" x14ac:dyDescent="0.2">
      <c r="A319" s="21"/>
      <c r="B319" s="240"/>
      <c r="C319" s="241"/>
      <c r="D319" s="241"/>
      <c r="E319" s="241"/>
      <c r="F319" s="241"/>
      <c r="G319" s="241"/>
      <c r="H319" s="241"/>
      <c r="I319" s="241"/>
      <c r="J319" s="241"/>
      <c r="K319" s="241"/>
      <c r="L319" s="241"/>
      <c r="M319" s="241"/>
      <c r="N319" s="241"/>
      <c r="O319" s="241"/>
      <c r="P319" s="242"/>
      <c r="Q319" s="242"/>
      <c r="R319" s="242"/>
      <c r="S319" s="242"/>
      <c r="T319" s="242"/>
      <c r="U319" s="242"/>
      <c r="V319" s="242"/>
      <c r="W319" s="242"/>
      <c r="X319" s="242"/>
      <c r="Y319" s="242"/>
      <c r="Z319" s="242"/>
      <c r="AA319" s="242"/>
      <c r="AB319" s="243"/>
      <c r="AH319" s="22"/>
      <c r="AI319" s="22"/>
      <c r="AJ319" s="22"/>
      <c r="AM319" s="209"/>
      <c r="AN319" s="209"/>
      <c r="AO319" s="209"/>
      <c r="AP319" s="209"/>
      <c r="AQ319" s="209"/>
      <c r="AR319" s="209"/>
      <c r="AS319" s="209"/>
      <c r="AT319" s="209"/>
      <c r="AU319" s="209"/>
      <c r="AV319" s="209"/>
      <c r="AW319" s="209"/>
      <c r="AX319" s="209"/>
      <c r="AY319" s="209"/>
      <c r="AZ319" s="209"/>
      <c r="BA319" s="209"/>
      <c r="BB319" s="209"/>
      <c r="BC319" s="209"/>
      <c r="BD319" s="209"/>
      <c r="BE319" s="209"/>
    </row>
    <row r="320" spans="1:57" s="17" customFormat="1" ht="15" hidden="1" customHeight="1" x14ac:dyDescent="0.2">
      <c r="A320" s="21"/>
      <c r="B320" s="244" t="s">
        <v>788</v>
      </c>
      <c r="C320" s="104"/>
      <c r="D320" s="220"/>
      <c r="E320" s="220"/>
      <c r="F320" s="220"/>
      <c r="G320" s="220"/>
      <c r="H320" s="220"/>
      <c r="I320" s="220"/>
      <c r="J320" s="220"/>
      <c r="K320" s="220"/>
      <c r="L320" s="220"/>
      <c r="M320" s="220"/>
      <c r="N320" s="220"/>
      <c r="O320" s="102"/>
      <c r="P320" s="107"/>
      <c r="Q320" s="107"/>
      <c r="R320" s="107"/>
      <c r="S320" s="107"/>
      <c r="T320" s="107"/>
      <c r="U320" s="107"/>
      <c r="V320" s="107"/>
      <c r="W320" s="107"/>
      <c r="X320" s="107"/>
      <c r="Y320" s="85"/>
      <c r="Z320" s="85"/>
      <c r="AA320" s="85"/>
      <c r="AB320" s="87"/>
      <c r="AH320" s="22"/>
      <c r="AI320" s="22"/>
      <c r="AJ320" s="22"/>
      <c r="AM320" s="209"/>
      <c r="AN320" s="209"/>
      <c r="AO320" s="209"/>
      <c r="AP320" s="209"/>
      <c r="AQ320" s="209"/>
      <c r="AR320" s="209"/>
      <c r="AS320" s="209"/>
      <c r="AT320" s="209"/>
      <c r="AU320" s="209"/>
      <c r="AV320" s="209"/>
      <c r="AW320" s="209"/>
      <c r="AX320" s="209"/>
      <c r="AY320" s="209"/>
      <c r="AZ320" s="209"/>
      <c r="BA320" s="209"/>
      <c r="BB320" s="209"/>
      <c r="BC320" s="209"/>
      <c r="BD320" s="209"/>
      <c r="BE320" s="209"/>
    </row>
    <row r="321" spans="1:57" s="17" customFormat="1" ht="15" hidden="1" customHeight="1" x14ac:dyDescent="0.2">
      <c r="A321" s="21"/>
      <c r="B321" s="244"/>
      <c r="C321" s="104"/>
      <c r="D321" s="220"/>
      <c r="E321" s="220"/>
      <c r="F321" s="220"/>
      <c r="G321" s="220"/>
      <c r="H321" s="220"/>
      <c r="I321" s="220"/>
      <c r="J321" s="220"/>
      <c r="K321" s="220"/>
      <c r="L321" s="220"/>
      <c r="M321" s="220"/>
      <c r="N321" s="220"/>
      <c r="O321" s="102"/>
      <c r="P321" s="107"/>
      <c r="Q321" s="107"/>
      <c r="R321" s="107"/>
      <c r="S321" s="107"/>
      <c r="T321" s="107"/>
      <c r="U321" s="107"/>
      <c r="V321" s="107"/>
      <c r="W321" s="107"/>
      <c r="X321" s="107"/>
      <c r="Y321" s="85"/>
      <c r="Z321" s="85"/>
      <c r="AA321" s="85"/>
      <c r="AB321" s="87"/>
      <c r="AH321" s="22"/>
      <c r="AI321" s="22"/>
      <c r="AJ321" s="22"/>
      <c r="AM321" s="209"/>
      <c r="AN321" s="209"/>
      <c r="AO321" s="209"/>
      <c r="AP321" s="209"/>
      <c r="AQ321" s="209"/>
      <c r="AR321" s="209"/>
      <c r="AS321" s="209"/>
      <c r="AT321" s="209"/>
      <c r="AU321" s="209"/>
      <c r="AV321" s="209"/>
      <c r="AW321" s="209"/>
      <c r="AX321" s="209"/>
      <c r="AY321" s="209"/>
      <c r="AZ321" s="209"/>
      <c r="BA321" s="209"/>
      <c r="BB321" s="209"/>
      <c r="BC321" s="209"/>
      <c r="BD321" s="209"/>
      <c r="BE321" s="209"/>
    </row>
    <row r="322" spans="1:57" s="17" customFormat="1" ht="21.75" hidden="1" customHeight="1" x14ac:dyDescent="0.2">
      <c r="A322" s="21"/>
      <c r="B322" s="244"/>
      <c r="C322" s="104" t="s">
        <v>787</v>
      </c>
      <c r="D322" s="220"/>
      <c r="E322" s="220"/>
      <c r="F322" s="220"/>
      <c r="G322" s="220"/>
      <c r="H322" s="220"/>
      <c r="I322" s="220"/>
      <c r="J322" s="220"/>
      <c r="K322" s="220"/>
      <c r="L322" s="220"/>
      <c r="M322" s="220"/>
      <c r="N322" s="220"/>
      <c r="O322" s="102"/>
      <c r="P322" s="107"/>
      <c r="Q322" s="107"/>
      <c r="R322" s="107"/>
      <c r="S322" s="107"/>
      <c r="T322" s="107"/>
      <c r="U322" s="107"/>
      <c r="V322" s="107"/>
      <c r="W322" s="107"/>
      <c r="X322" s="107"/>
      <c r="Y322" s="85"/>
      <c r="Z322" s="85"/>
      <c r="AA322" s="85"/>
      <c r="AB322" s="87"/>
      <c r="AH322" s="22"/>
      <c r="AI322" s="22"/>
      <c r="AJ322" s="22"/>
      <c r="AM322" s="209"/>
      <c r="AN322" s="209"/>
      <c r="AO322" s="209"/>
      <c r="AP322" s="209"/>
      <c r="AQ322" s="209"/>
      <c r="AR322" s="209"/>
      <c r="AS322" s="209"/>
      <c r="AT322" s="209"/>
      <c r="AU322" s="209"/>
      <c r="AV322" s="209"/>
      <c r="AW322" s="209"/>
      <c r="AX322" s="209"/>
      <c r="AY322" s="209"/>
      <c r="AZ322" s="209"/>
      <c r="BA322" s="209"/>
      <c r="BB322" s="209"/>
      <c r="BC322" s="209"/>
      <c r="BD322" s="209"/>
      <c r="BE322" s="209"/>
    </row>
    <row r="323" spans="1:57" s="17" customFormat="1" ht="15" hidden="1" customHeight="1" thickBot="1" x14ac:dyDescent="0.25">
      <c r="A323" s="21"/>
      <c r="B323" s="245"/>
      <c r="C323" s="104"/>
      <c r="D323" s="220"/>
      <c r="E323" s="220"/>
      <c r="F323" s="220"/>
      <c r="G323" s="220"/>
      <c r="H323" s="220"/>
      <c r="I323" s="220"/>
      <c r="J323" s="220"/>
      <c r="K323" s="220"/>
      <c r="L323" s="220"/>
      <c r="M323" s="220"/>
      <c r="N323" s="220"/>
      <c r="O323" s="102"/>
      <c r="P323" s="107"/>
      <c r="Q323" s="107"/>
      <c r="R323" s="107"/>
      <c r="S323" s="107"/>
      <c r="T323" s="107"/>
      <c r="U323" s="107"/>
      <c r="V323" s="107"/>
      <c r="W323" s="107"/>
      <c r="X323" s="107"/>
      <c r="Y323" s="85"/>
      <c r="Z323" s="85"/>
      <c r="AA323" s="85"/>
      <c r="AB323" s="87"/>
      <c r="AH323" s="22"/>
      <c r="AI323" s="22"/>
      <c r="AJ323" s="22"/>
      <c r="AM323" s="209"/>
      <c r="AN323" s="209"/>
      <c r="AO323" s="209"/>
      <c r="AP323" s="209"/>
      <c r="AQ323" s="209"/>
      <c r="AR323" s="209"/>
      <c r="AS323" s="209"/>
      <c r="AT323" s="209"/>
      <c r="AU323" s="209"/>
      <c r="AV323" s="209"/>
      <c r="AW323" s="209"/>
      <c r="AX323" s="209"/>
      <c r="AY323" s="209"/>
      <c r="AZ323" s="209"/>
      <c r="BA323" s="209"/>
      <c r="BB323" s="209"/>
      <c r="BC323" s="209"/>
      <c r="BD323" s="209"/>
      <c r="BE323" s="209"/>
    </row>
    <row r="324" spans="1:57" s="17" customFormat="1" ht="15" hidden="1" customHeight="1" x14ac:dyDescent="0.2">
      <c r="A324" s="21"/>
      <c r="B324" s="116"/>
      <c r="C324" s="220"/>
      <c r="D324" s="220"/>
      <c r="E324" s="220"/>
      <c r="F324" s="220"/>
      <c r="G324" s="220"/>
      <c r="H324" s="220"/>
      <c r="I324" s="220"/>
      <c r="J324" s="220"/>
      <c r="L324" s="804" t="s">
        <v>241</v>
      </c>
      <c r="M324" s="647"/>
      <c r="N324" s="647"/>
      <c r="O324" s="647"/>
      <c r="P324" s="647"/>
      <c r="Q324" s="647"/>
      <c r="R324" s="647"/>
      <c r="S324" s="647"/>
      <c r="T324" s="647"/>
      <c r="U324" s="647"/>
      <c r="V324" s="646" t="s">
        <v>305</v>
      </c>
      <c r="W324" s="647"/>
      <c r="X324" s="647"/>
      <c r="Y324" s="647"/>
      <c r="Z324" s="647"/>
      <c r="AA324" s="648"/>
      <c r="AB324" s="87"/>
      <c r="AH324" s="22"/>
      <c r="AI324" s="22"/>
      <c r="AJ324" s="22"/>
      <c r="AM324" s="209"/>
      <c r="AN324" s="209"/>
      <c r="AO324" s="209"/>
      <c r="AP324" s="209"/>
      <c r="AQ324" s="209"/>
      <c r="AR324" s="209"/>
      <c r="AS324" s="209"/>
      <c r="AT324" s="209"/>
      <c r="AU324" s="209"/>
      <c r="AV324" s="209"/>
      <c r="AW324" s="209"/>
      <c r="AX324" s="209"/>
      <c r="AY324" s="209"/>
      <c r="AZ324" s="209"/>
      <c r="BA324" s="209"/>
      <c r="BB324" s="209"/>
      <c r="BC324" s="209"/>
      <c r="BD324" s="209"/>
      <c r="BE324" s="209"/>
    </row>
    <row r="325" spans="1:57" s="17" customFormat="1" ht="19.5" hidden="1" customHeight="1" x14ac:dyDescent="0.2">
      <c r="A325" s="21"/>
      <c r="B325" s="116"/>
      <c r="C325" s="220"/>
      <c r="D325" s="220"/>
      <c r="E325" s="220"/>
      <c r="F325" s="220"/>
      <c r="G325" s="220"/>
      <c r="H325" s="220"/>
      <c r="I325" s="220"/>
      <c r="J325" s="220"/>
      <c r="L325" s="802" t="s">
        <v>368</v>
      </c>
      <c r="M325" s="803"/>
      <c r="N325" s="803"/>
      <c r="O325" s="803"/>
      <c r="P325" s="803"/>
      <c r="Q325" s="803"/>
      <c r="R325" s="658" t="s">
        <v>306</v>
      </c>
      <c r="S325" s="659"/>
      <c r="T325" s="659"/>
      <c r="U325" s="660"/>
      <c r="V325" s="649"/>
      <c r="W325" s="650"/>
      <c r="X325" s="650"/>
      <c r="Y325" s="650"/>
      <c r="Z325" s="650"/>
      <c r="AA325" s="651"/>
      <c r="AB325" s="87"/>
      <c r="AG325" s="22"/>
      <c r="AH325" s="22"/>
      <c r="AI325" s="22"/>
      <c r="AL325" s="209"/>
      <c r="AM325" s="209"/>
      <c r="AN325" s="209"/>
      <c r="AO325" s="209"/>
      <c r="AP325" s="209"/>
      <c r="AQ325" s="209"/>
      <c r="AR325" s="209"/>
      <c r="AS325" s="209"/>
      <c r="AT325" s="209"/>
      <c r="AU325" s="209"/>
      <c r="AV325" s="209"/>
      <c r="AW325" s="209"/>
      <c r="AX325" s="209"/>
      <c r="AY325" s="209"/>
      <c r="AZ325" s="209"/>
      <c r="BA325" s="209"/>
      <c r="BB325" s="209"/>
      <c r="BC325" s="209"/>
      <c r="BD325" s="209"/>
    </row>
    <row r="326" spans="1:57" s="17" customFormat="1" ht="15" hidden="1" customHeight="1" x14ac:dyDescent="0.2">
      <c r="A326" s="21"/>
      <c r="B326" s="116"/>
      <c r="C326" s="220"/>
      <c r="D326" s="220"/>
      <c r="E326" s="220"/>
      <c r="F326" s="220"/>
      <c r="G326" s="220"/>
      <c r="H326" s="220"/>
      <c r="I326" s="220"/>
      <c r="J326" s="220"/>
      <c r="L326" s="802" t="s">
        <v>366</v>
      </c>
      <c r="M326" s="803"/>
      <c r="N326" s="803"/>
      <c r="O326" s="803" t="s">
        <v>367</v>
      </c>
      <c r="P326" s="803"/>
      <c r="Q326" s="803"/>
      <c r="R326" s="661"/>
      <c r="S326" s="661"/>
      <c r="T326" s="661"/>
      <c r="U326" s="662"/>
      <c r="V326" s="652"/>
      <c r="W326" s="653"/>
      <c r="X326" s="653"/>
      <c r="Y326" s="653"/>
      <c r="Z326" s="653"/>
      <c r="AA326" s="654"/>
      <c r="AB326" s="87"/>
      <c r="AG326" s="22"/>
      <c r="AH326" s="22"/>
      <c r="AI326" s="22"/>
      <c r="AL326" s="209"/>
      <c r="AM326" s="209"/>
      <c r="AN326" s="209"/>
      <c r="AO326" s="209"/>
      <c r="AP326" s="209"/>
      <c r="AQ326" s="209"/>
      <c r="AR326" s="209"/>
      <c r="AS326" s="209"/>
      <c r="AT326" s="209"/>
      <c r="AU326" s="209"/>
      <c r="AV326" s="209"/>
      <c r="AW326" s="209"/>
      <c r="AX326" s="209"/>
      <c r="AY326" s="209"/>
      <c r="AZ326" s="209"/>
      <c r="BA326" s="209"/>
      <c r="BB326" s="209"/>
      <c r="BC326" s="209"/>
      <c r="BD326" s="209"/>
    </row>
    <row r="327" spans="1:57" s="17" customFormat="1" ht="15" hidden="1" customHeight="1" thickBot="1" x14ac:dyDescent="0.25">
      <c r="A327" s="21"/>
      <c r="B327" s="116"/>
      <c r="C327" s="104" t="s">
        <v>240</v>
      </c>
      <c r="D327" s="106"/>
      <c r="E327" s="118"/>
      <c r="F327" s="220"/>
      <c r="G327" s="220"/>
      <c r="H327" s="220"/>
      <c r="I327" s="220"/>
      <c r="J327" s="220"/>
      <c r="L327" s="696">
        <f>SUM(P43,T85,P103,T103,X103,T137,X214)</f>
        <v>0</v>
      </c>
      <c r="M327" s="697"/>
      <c r="N327" s="698"/>
      <c r="O327" s="731">
        <f>SUM(P44:AA44,P69:AA69,P86:AA86,P104:AA104,P138:AA138,T156:AA156,T173:AA173,P189:AA189,P215:AA215,P249:AA249)</f>
        <v>0</v>
      </c>
      <c r="P327" s="681"/>
      <c r="Q327" s="681"/>
      <c r="R327" s="680">
        <f>SUM(P45:AA45,P70:AA70,P87:AA87,P105:AA105,P139:AA139,T157:AA157,T174:AA174,P190:AA190,P216:AA216,P250:AA250)</f>
        <v>0</v>
      </c>
      <c r="S327" s="681"/>
      <c r="T327" s="681"/>
      <c r="U327" s="681"/>
      <c r="V327" s="700">
        <f>SUM(X288,X299,X304,X309)</f>
        <v>0</v>
      </c>
      <c r="W327" s="701"/>
      <c r="X327" s="701"/>
      <c r="Y327" s="701"/>
      <c r="Z327" s="701"/>
      <c r="AA327" s="702"/>
      <c r="AB327" s="195"/>
      <c r="AG327" s="22"/>
      <c r="AH327" s="22"/>
      <c r="AI327" s="22"/>
      <c r="AL327" s="209"/>
      <c r="AM327" s="209"/>
      <c r="AN327" s="209"/>
      <c r="AO327" s="209"/>
      <c r="AP327" s="209"/>
      <c r="AQ327" s="209"/>
      <c r="AR327" s="209"/>
      <c r="AS327" s="209"/>
      <c r="AT327" s="209"/>
      <c r="AU327" s="209"/>
      <c r="AV327" s="209"/>
      <c r="AW327" s="209"/>
      <c r="AX327" s="209"/>
      <c r="AY327" s="209"/>
      <c r="AZ327" s="209"/>
      <c r="BA327" s="209"/>
      <c r="BB327" s="209"/>
      <c r="BC327" s="209"/>
      <c r="BD327" s="209"/>
    </row>
    <row r="328" spans="1:57" s="17" customFormat="1" ht="15" hidden="1" customHeight="1" thickTop="1" thickBot="1" x14ac:dyDescent="0.25">
      <c r="A328" s="21"/>
      <c r="B328" s="116"/>
      <c r="C328" s="22" t="s">
        <v>239</v>
      </c>
      <c r="D328" s="22"/>
      <c r="E328" s="117"/>
      <c r="F328" s="220"/>
      <c r="G328" s="220"/>
      <c r="H328" s="22"/>
      <c r="I328" s="220"/>
      <c r="J328" s="220"/>
      <c r="L328" s="324"/>
      <c r="M328" s="325"/>
      <c r="N328" s="325"/>
      <c r="O328" s="325"/>
      <c r="P328" s="325"/>
      <c r="Q328" s="325"/>
      <c r="R328" s="325"/>
      <c r="S328" s="325"/>
      <c r="T328" s="325"/>
      <c r="U328" s="325"/>
      <c r="V328" s="325"/>
      <c r="W328" s="325"/>
      <c r="X328" s="325"/>
      <c r="Y328" s="325"/>
      <c r="Z328" s="325"/>
      <c r="AA328" s="325"/>
      <c r="AB328" s="195"/>
      <c r="AG328" s="22"/>
      <c r="AH328" s="22"/>
      <c r="AI328" s="22"/>
      <c r="AL328" s="209"/>
      <c r="AM328" s="209"/>
      <c r="AN328" s="209"/>
      <c r="AO328" s="209"/>
      <c r="AP328" s="209"/>
      <c r="AQ328" s="209"/>
      <c r="AR328" s="209"/>
      <c r="AS328" s="209"/>
      <c r="AT328" s="209"/>
      <c r="AU328" s="209"/>
      <c r="AV328" s="209"/>
      <c r="AW328" s="209"/>
      <c r="AX328" s="209"/>
      <c r="AY328" s="209"/>
      <c r="AZ328" s="209"/>
      <c r="BA328" s="209"/>
      <c r="BB328" s="209"/>
      <c r="BC328" s="209"/>
      <c r="BD328" s="209"/>
    </row>
    <row r="329" spans="1:57" s="17" customFormat="1" ht="15" hidden="1" customHeight="1" thickTop="1" x14ac:dyDescent="0.2">
      <c r="A329" s="21"/>
      <c r="B329" s="116"/>
      <c r="C329" s="104"/>
      <c r="D329" s="89" t="s">
        <v>311</v>
      </c>
      <c r="E329" s="104"/>
      <c r="F329" s="102"/>
      <c r="G329" s="220"/>
      <c r="H329" s="22"/>
      <c r="I329" s="220"/>
      <c r="J329" s="220"/>
      <c r="L329" s="799">
        <f>SUM(P47:AA47,P72:AA72,P89:AA89,P107:AA107,P141:AA141,T159:AA159,T176:AA176,P192:AA192,P218:AA218,P252:AA252)</f>
        <v>0</v>
      </c>
      <c r="M329" s="800"/>
      <c r="N329" s="800"/>
      <c r="O329" s="800"/>
      <c r="P329" s="800"/>
      <c r="Q329" s="801"/>
      <c r="R329" s="797">
        <f>SUM(P48:AA48,P73:AA73,P90:AA90,P108:AA108,P142:AA142,T160:AA160,T177:AA177,P193:AA193,P219:AA219,P253:AA253)</f>
        <v>0</v>
      </c>
      <c r="S329" s="798"/>
      <c r="T329" s="798"/>
      <c r="U329" s="798"/>
      <c r="V329" s="663">
        <f>SUM(X289,X300,X305,X310)</f>
        <v>0</v>
      </c>
      <c r="W329" s="664"/>
      <c r="X329" s="664"/>
      <c r="Y329" s="664"/>
      <c r="Z329" s="664"/>
      <c r="AA329" s="665"/>
      <c r="AB329" s="195"/>
      <c r="AG329" s="22"/>
      <c r="AH329" s="22"/>
      <c r="AI329" s="22"/>
      <c r="AL329" s="209"/>
      <c r="AM329" s="209"/>
      <c r="AN329" s="209"/>
      <c r="AO329" s="209"/>
      <c r="AP329" s="209"/>
      <c r="AQ329" s="209"/>
      <c r="AR329" s="209"/>
      <c r="AS329" s="209"/>
      <c r="AT329" s="209"/>
      <c r="AU329" s="209"/>
      <c r="AV329" s="209"/>
      <c r="AW329" s="209"/>
      <c r="AX329" s="209"/>
      <c r="AY329" s="209"/>
      <c r="AZ329" s="209"/>
      <c r="BA329" s="209"/>
      <c r="BB329" s="209"/>
      <c r="BC329" s="209"/>
      <c r="BD329" s="209"/>
    </row>
    <row r="330" spans="1:57" s="17" customFormat="1" ht="15" hidden="1" customHeight="1" x14ac:dyDescent="0.2">
      <c r="A330" s="21"/>
      <c r="B330" s="116"/>
      <c r="C330" s="104"/>
      <c r="D330" s="102" t="s">
        <v>310</v>
      </c>
      <c r="E330" s="104"/>
      <c r="G330" s="220"/>
      <c r="H330" s="22"/>
      <c r="I330" s="220"/>
      <c r="J330" s="220"/>
      <c r="L330" s="807">
        <f>SUM(P50:AA50,P110:AA110,P195:AA195,P221:AA221,P255:AA255)</f>
        <v>0</v>
      </c>
      <c r="M330" s="806"/>
      <c r="N330" s="806"/>
      <c r="O330" s="806"/>
      <c r="P330" s="806"/>
      <c r="Q330" s="808"/>
      <c r="R330" s="805">
        <f>SUM(P51:AA51,P111:AA111,P196:AA196,P222:AA222,P256:AA256)</f>
        <v>0</v>
      </c>
      <c r="S330" s="806"/>
      <c r="T330" s="806"/>
      <c r="U330" s="806"/>
      <c r="V330" s="627">
        <f>SUM(X290,X301,X306,X311)</f>
        <v>0</v>
      </c>
      <c r="W330" s="628"/>
      <c r="X330" s="628"/>
      <c r="Y330" s="628"/>
      <c r="Z330" s="628"/>
      <c r="AA330" s="629"/>
      <c r="AB330" s="195"/>
      <c r="AG330" s="22"/>
      <c r="AH330" s="22"/>
      <c r="AI330" s="22"/>
      <c r="AL330" s="209"/>
      <c r="AM330" s="209"/>
      <c r="AN330" s="209"/>
      <c r="AO330" s="209"/>
      <c r="AP330" s="209"/>
      <c r="AQ330" s="209"/>
      <c r="AR330" s="209"/>
      <c r="AS330" s="209"/>
      <c r="AT330" s="209"/>
      <c r="AU330" s="209"/>
      <c r="AV330" s="209"/>
      <c r="AW330" s="209"/>
      <c r="AX330" s="209"/>
      <c r="AY330" s="209"/>
      <c r="AZ330" s="209"/>
      <c r="BA330" s="209"/>
      <c r="BB330" s="209"/>
      <c r="BC330" s="209"/>
      <c r="BD330" s="209"/>
    </row>
    <row r="331" spans="1:57" s="17" customFormat="1" ht="15" hidden="1" customHeight="1" thickBot="1" x14ac:dyDescent="0.25">
      <c r="A331" s="21"/>
      <c r="B331" s="116"/>
      <c r="C331" s="22"/>
      <c r="D331" s="254" t="s">
        <v>832</v>
      </c>
      <c r="E331" s="104"/>
      <c r="G331" s="220"/>
      <c r="H331" s="22"/>
      <c r="I331" s="220"/>
      <c r="J331" s="220"/>
      <c r="L331" s="809">
        <f>SUM(P53:AA53,P113:AA113,P198:AA198,P224:AA224,P258:AA258)</f>
        <v>0</v>
      </c>
      <c r="M331" s="683"/>
      <c r="N331" s="683"/>
      <c r="O331" s="683"/>
      <c r="P331" s="683"/>
      <c r="Q331" s="810"/>
      <c r="R331" s="682">
        <f>SUM(P54:AA54,P114:AA114,P199:AA199,P225:AA225,P259:AA259)</f>
        <v>0</v>
      </c>
      <c r="S331" s="683"/>
      <c r="T331" s="683"/>
      <c r="U331" s="683"/>
      <c r="V331" s="693">
        <f>SUM(X291,X302,X307,X312)</f>
        <v>0</v>
      </c>
      <c r="W331" s="694"/>
      <c r="X331" s="694"/>
      <c r="Y331" s="694"/>
      <c r="Z331" s="694"/>
      <c r="AA331" s="695"/>
      <c r="AB331" s="195"/>
      <c r="AG331" s="22"/>
      <c r="AH331" s="22"/>
      <c r="AI331" s="22"/>
      <c r="AL331" s="209"/>
      <c r="AM331" s="209"/>
      <c r="AN331" s="209"/>
      <c r="AO331" s="209"/>
      <c r="AP331" s="209"/>
      <c r="AQ331" s="209"/>
      <c r="AR331" s="209"/>
      <c r="AS331" s="209"/>
      <c r="AT331" s="209"/>
      <c r="AU331" s="209"/>
      <c r="AV331" s="209"/>
      <c r="AW331" s="209"/>
      <c r="AX331" s="209"/>
      <c r="AY331" s="209"/>
      <c r="AZ331" s="209"/>
      <c r="BA331" s="209"/>
      <c r="BB331" s="209"/>
      <c r="BC331" s="209"/>
      <c r="BD331" s="209"/>
    </row>
    <row r="332" spans="1:57" s="17" customFormat="1" ht="15" hidden="1" customHeight="1" x14ac:dyDescent="0.2">
      <c r="A332" s="21"/>
      <c r="B332" s="114"/>
      <c r="C332" s="112"/>
      <c r="D332" s="125"/>
      <c r="E332" s="112"/>
      <c r="F332" s="112"/>
      <c r="G332" s="112"/>
      <c r="H332" s="112"/>
      <c r="I332" s="112"/>
      <c r="J332" s="112"/>
      <c r="K332" s="112"/>
      <c r="L332" s="112"/>
      <c r="M332" s="97"/>
      <c r="N332" s="110"/>
      <c r="O332" s="110"/>
      <c r="P332" s="110"/>
      <c r="Q332" s="110"/>
      <c r="R332" s="110"/>
      <c r="S332" s="110"/>
      <c r="T332" s="110"/>
      <c r="U332" s="217"/>
      <c r="V332" s="217"/>
      <c r="W332" s="217"/>
      <c r="X332" s="96"/>
      <c r="Y332" s="96"/>
      <c r="Z332" s="96"/>
      <c r="AA332" s="96"/>
      <c r="AB332" s="246"/>
      <c r="AH332" s="22"/>
      <c r="AI332" s="22"/>
      <c r="AJ332" s="22"/>
      <c r="AM332" s="209"/>
      <c r="AN332" s="209"/>
      <c r="AO332" s="209"/>
      <c r="AP332" s="209"/>
      <c r="AQ332" s="209"/>
      <c r="AR332" s="209"/>
      <c r="AS332" s="209"/>
      <c r="AT332" s="209"/>
      <c r="AU332" s="209"/>
      <c r="AV332" s="209"/>
      <c r="AW332" s="209"/>
      <c r="AX332" s="209"/>
      <c r="AY332" s="209"/>
      <c r="AZ332" s="209"/>
      <c r="BA332" s="209"/>
      <c r="BB332" s="209"/>
      <c r="BC332" s="209"/>
      <c r="BD332" s="209"/>
      <c r="BE332" s="209"/>
    </row>
    <row r="333" spans="1:57" s="17" customFormat="1" ht="15" customHeight="1" x14ac:dyDescent="0.2">
      <c r="A333" s="21"/>
      <c r="B333" s="106"/>
      <c r="D333" s="105"/>
      <c r="E333" s="103"/>
      <c r="F333" s="103"/>
      <c r="G333" s="103"/>
      <c r="H333" s="103"/>
      <c r="I333" s="103"/>
      <c r="J333" s="103"/>
      <c r="K333" s="103"/>
      <c r="Z333" s="85"/>
      <c r="AA333" s="85"/>
      <c r="AH333" s="22"/>
      <c r="AI333" s="22"/>
      <c r="AJ333" s="22"/>
      <c r="AM333" s="209"/>
      <c r="AN333" s="209"/>
      <c r="AO333" s="209"/>
      <c r="AP333" s="209"/>
      <c r="AQ333" s="209"/>
      <c r="AR333" s="209"/>
      <c r="AS333" s="209"/>
      <c r="AT333" s="209"/>
      <c r="AU333" s="209"/>
      <c r="AV333" s="209"/>
      <c r="AW333" s="209"/>
      <c r="AX333" s="209"/>
      <c r="AY333" s="209"/>
      <c r="AZ333" s="209"/>
      <c r="BA333" s="209"/>
      <c r="BB333" s="209"/>
      <c r="BC333" s="209"/>
      <c r="BD333" s="209"/>
      <c r="BE333" s="209"/>
    </row>
    <row r="334" spans="1:57" s="17" customFormat="1" ht="15" customHeight="1" x14ac:dyDescent="0.2">
      <c r="A334" s="21"/>
      <c r="B334" s="85"/>
      <c r="C334" s="86"/>
      <c r="D334" s="86"/>
      <c r="E334" s="86"/>
      <c r="F334" s="86"/>
      <c r="G334" s="86"/>
      <c r="H334" s="86"/>
      <c r="I334" s="86"/>
      <c r="J334" s="86"/>
      <c r="K334" s="86"/>
      <c r="L334" s="86"/>
      <c r="M334" s="86"/>
      <c r="N334" s="86"/>
      <c r="O334" s="86"/>
      <c r="P334" s="85"/>
      <c r="Q334" s="85"/>
      <c r="R334" s="85"/>
      <c r="S334" s="85"/>
      <c r="T334" s="85"/>
      <c r="U334" s="85"/>
      <c r="V334" s="85"/>
      <c r="W334" s="85"/>
      <c r="X334" s="85"/>
      <c r="Y334" s="85"/>
      <c r="Z334" s="85"/>
      <c r="AA334" s="85"/>
      <c r="AB334" s="85"/>
      <c r="AH334" s="22"/>
      <c r="AI334" s="22"/>
      <c r="AJ334" s="22"/>
      <c r="AM334" s="209"/>
      <c r="AN334" s="209"/>
      <c r="AO334" s="209"/>
      <c r="AP334" s="209"/>
      <c r="AQ334" s="209"/>
      <c r="AR334" s="209"/>
      <c r="AS334" s="209"/>
      <c r="AT334" s="209"/>
      <c r="AU334" s="209"/>
      <c r="AV334" s="209"/>
      <c r="AW334" s="209"/>
      <c r="AX334" s="209"/>
      <c r="AY334" s="209"/>
      <c r="AZ334" s="209"/>
      <c r="BA334" s="209"/>
      <c r="BB334" s="209"/>
      <c r="BC334" s="209"/>
      <c r="BD334" s="209"/>
      <c r="BE334" s="209"/>
    </row>
    <row r="335" spans="1:57" s="17" customFormat="1" ht="15" customHeight="1" x14ac:dyDescent="0.2">
      <c r="A335" s="21"/>
      <c r="B335" s="29" t="s">
        <v>148</v>
      </c>
      <c r="C335" s="86"/>
      <c r="D335" s="86"/>
      <c r="E335" s="86"/>
      <c r="F335" s="86"/>
      <c r="G335" s="86"/>
      <c r="H335" s="86"/>
      <c r="I335" s="86"/>
      <c r="J335" s="86"/>
      <c r="K335" s="86"/>
      <c r="L335" s="86"/>
      <c r="M335" s="86"/>
      <c r="N335" s="86"/>
      <c r="O335" s="86"/>
      <c r="P335" s="85"/>
      <c r="Q335" s="85"/>
      <c r="R335" s="85"/>
      <c r="S335" s="85"/>
      <c r="T335" s="85"/>
      <c r="U335" s="85"/>
      <c r="V335" s="85"/>
      <c r="W335" s="85"/>
      <c r="X335" s="85"/>
      <c r="Y335" s="85"/>
      <c r="Z335" s="85"/>
      <c r="AA335" s="85"/>
      <c r="AB335" s="85"/>
      <c r="AH335" s="22"/>
      <c r="AI335" s="22"/>
      <c r="AJ335" s="22"/>
      <c r="AM335" s="209"/>
      <c r="AN335" s="209"/>
      <c r="AO335" s="209"/>
      <c r="AP335" s="209"/>
      <c r="AQ335" s="209"/>
      <c r="AR335" s="209"/>
      <c r="AS335" s="209"/>
      <c r="AT335" s="209"/>
      <c r="AU335" s="209"/>
      <c r="AV335" s="209"/>
      <c r="AW335" s="209"/>
      <c r="AX335" s="209"/>
      <c r="AY335" s="209"/>
      <c r="AZ335" s="209"/>
      <c r="BA335" s="209"/>
      <c r="BB335" s="209"/>
      <c r="BC335" s="209"/>
      <c r="BD335" s="209"/>
      <c r="BE335" s="209"/>
    </row>
    <row r="336" spans="1:57" s="17" customFormat="1" ht="15" customHeight="1" x14ac:dyDescent="0.2">
      <c r="A336" s="21"/>
      <c r="B336" s="29"/>
      <c r="C336" s="86"/>
      <c r="D336" s="86"/>
      <c r="E336" s="86"/>
      <c r="F336" s="86"/>
      <c r="G336" s="86"/>
      <c r="H336" s="86"/>
      <c r="I336" s="86"/>
      <c r="J336" s="86"/>
      <c r="K336" s="86"/>
      <c r="L336" s="86"/>
      <c r="M336" s="86"/>
      <c r="N336" s="86"/>
      <c r="O336" s="86"/>
      <c r="P336" s="85"/>
      <c r="Q336" s="85"/>
      <c r="R336" s="85"/>
      <c r="S336" s="85"/>
      <c r="T336" s="85"/>
      <c r="U336" s="85"/>
      <c r="V336" s="85"/>
      <c r="W336" s="85"/>
      <c r="X336" s="85"/>
      <c r="Y336" s="85"/>
      <c r="Z336" s="85"/>
      <c r="AA336" s="85"/>
      <c r="AB336" s="85"/>
      <c r="AH336" s="22"/>
      <c r="AI336" s="22"/>
      <c r="AJ336" s="22"/>
      <c r="AM336" s="209"/>
      <c r="AN336" s="209"/>
      <c r="AO336" s="209"/>
      <c r="AP336" s="209"/>
      <c r="AQ336" s="209"/>
      <c r="AR336" s="209"/>
      <c r="AS336" s="209"/>
      <c r="AT336" s="209"/>
      <c r="AU336" s="209"/>
      <c r="AV336" s="209"/>
      <c r="AW336" s="209"/>
      <c r="AX336" s="209"/>
      <c r="AY336" s="209"/>
      <c r="AZ336" s="209"/>
      <c r="BA336" s="209"/>
      <c r="BB336" s="209"/>
      <c r="BC336" s="209"/>
      <c r="BD336" s="209"/>
      <c r="BE336" s="209"/>
    </row>
    <row r="337" spans="1:57" s="17" customFormat="1" ht="15" customHeight="1" thickBot="1" x14ac:dyDescent="0.25">
      <c r="A337" s="21"/>
      <c r="B337" s="29"/>
      <c r="C337" s="86"/>
      <c r="D337" s="86"/>
      <c r="E337" s="86"/>
      <c r="F337" s="86"/>
      <c r="G337" s="86"/>
      <c r="H337" s="86"/>
      <c r="I337" s="86"/>
      <c r="J337" s="86"/>
      <c r="K337" s="86"/>
      <c r="L337" s="86"/>
      <c r="M337" s="86"/>
      <c r="N337" s="86"/>
      <c r="O337" s="86"/>
      <c r="P337" s="85"/>
      <c r="Q337" s="85"/>
      <c r="R337" s="85"/>
      <c r="S337" s="85"/>
      <c r="T337" s="85"/>
      <c r="U337" s="85"/>
      <c r="V337" s="85"/>
      <c r="W337" s="85"/>
      <c r="X337" s="85"/>
      <c r="Y337" s="85"/>
      <c r="Z337" s="85"/>
      <c r="AA337" s="85"/>
      <c r="AB337" s="85"/>
      <c r="AH337" s="22"/>
      <c r="AI337" s="22"/>
      <c r="AJ337" s="22"/>
      <c r="AM337" s="209"/>
      <c r="AN337" s="209"/>
      <c r="AO337" s="209"/>
      <c r="AP337" s="209"/>
      <c r="AQ337" s="209"/>
      <c r="AR337" s="209"/>
      <c r="AS337" s="209"/>
      <c r="AT337" s="209"/>
      <c r="AU337" s="209"/>
      <c r="AV337" s="209"/>
      <c r="AW337" s="209"/>
      <c r="AX337" s="209"/>
      <c r="AY337" s="209"/>
      <c r="AZ337" s="209"/>
      <c r="BA337" s="209"/>
      <c r="BB337" s="209"/>
      <c r="BC337" s="209"/>
      <c r="BD337" s="209"/>
      <c r="BE337" s="209"/>
    </row>
    <row r="338" spans="1:57" s="17" customFormat="1" ht="15" customHeight="1" thickBot="1" x14ac:dyDescent="0.25">
      <c r="A338" s="21"/>
      <c r="B338" s="386"/>
      <c r="C338" s="386"/>
      <c r="D338" s="386"/>
      <c r="E338" s="386"/>
      <c r="F338" s="386"/>
      <c r="G338" s="386"/>
      <c r="H338" s="386"/>
      <c r="I338" s="386"/>
      <c r="J338" s="386"/>
      <c r="K338" s="386"/>
      <c r="L338" s="386"/>
      <c r="M338" s="386"/>
      <c r="N338" s="386"/>
      <c r="O338" s="386"/>
      <c r="P338" s="386"/>
      <c r="Q338" s="386"/>
      <c r="R338" s="386"/>
      <c r="S338" s="386"/>
      <c r="T338" s="386"/>
      <c r="U338" s="387"/>
      <c r="V338" s="380"/>
      <c r="W338" s="380"/>
      <c r="X338" s="380"/>
      <c r="Y338" s="380"/>
      <c r="Z338" s="380"/>
      <c r="AA338" s="380"/>
      <c r="AB338" s="417" t="s">
        <v>836</v>
      </c>
      <c r="AH338" s="22"/>
      <c r="AI338" s="22"/>
      <c r="AJ338" s="22"/>
      <c r="AM338" s="209"/>
      <c r="AN338" s="209"/>
      <c r="AO338" s="209"/>
      <c r="AP338" s="209"/>
      <c r="AQ338" s="209"/>
      <c r="AR338" s="209"/>
      <c r="AS338" s="209"/>
      <c r="AT338" s="209"/>
      <c r="AU338" s="209"/>
      <c r="AV338" s="209"/>
      <c r="AW338" s="209"/>
      <c r="AX338" s="209"/>
      <c r="AY338" s="209"/>
      <c r="AZ338" s="209"/>
      <c r="BA338" s="209"/>
      <c r="BB338" s="209"/>
      <c r="BC338" s="209"/>
      <c r="BD338" s="209"/>
      <c r="BE338" s="209"/>
    </row>
    <row r="339" spans="1:57" s="17" customFormat="1" ht="15" customHeight="1" x14ac:dyDescent="0.15">
      <c r="A339" s="21"/>
      <c r="B339" s="80"/>
      <c r="C339" s="62"/>
      <c r="D339" s="62"/>
      <c r="E339" s="62"/>
      <c r="F339" s="62"/>
      <c r="G339" s="62"/>
      <c r="H339" s="62"/>
      <c r="I339" s="62"/>
      <c r="J339" s="62"/>
      <c r="K339" s="62"/>
      <c r="L339" s="62"/>
      <c r="M339" s="62"/>
      <c r="N339" s="62"/>
      <c r="O339" s="62"/>
      <c r="P339" s="62"/>
      <c r="Q339" s="62"/>
      <c r="R339" s="62"/>
      <c r="S339" s="62"/>
      <c r="T339" s="62"/>
      <c r="U339" s="62"/>
      <c r="V339" s="62"/>
      <c r="W339" s="62"/>
      <c r="X339" s="62"/>
      <c r="Y339" s="62"/>
      <c r="Z339" s="62"/>
      <c r="AA339" s="83"/>
      <c r="AB339" s="82"/>
      <c r="AH339" s="22"/>
      <c r="AI339" s="22"/>
      <c r="AJ339" s="22"/>
      <c r="AM339" s="209"/>
      <c r="AN339" s="209"/>
      <c r="AO339" s="209"/>
      <c r="AP339" s="209"/>
      <c r="AQ339" s="209"/>
      <c r="AR339" s="209"/>
      <c r="AS339" s="209"/>
      <c r="AT339" s="209"/>
      <c r="AU339" s="209"/>
      <c r="AV339" s="209"/>
      <c r="AW339" s="209"/>
      <c r="AX339" s="209"/>
      <c r="AY339" s="209"/>
      <c r="AZ339" s="209"/>
      <c r="BA339" s="209"/>
      <c r="BB339" s="209"/>
      <c r="BC339" s="209"/>
      <c r="BD339" s="209"/>
      <c r="BE339" s="209"/>
    </row>
    <row r="340" spans="1:57" s="17" customFormat="1" ht="15" customHeight="1" x14ac:dyDescent="0.15">
      <c r="A340" s="21"/>
      <c r="B340" s="80"/>
      <c r="C340" s="66" t="s">
        <v>833</v>
      </c>
      <c r="D340" s="66"/>
      <c r="E340" s="66"/>
      <c r="F340" s="66"/>
      <c r="G340" s="66"/>
      <c r="H340" s="66"/>
      <c r="I340" s="66"/>
      <c r="J340" s="66"/>
      <c r="K340" s="66"/>
      <c r="L340" s="66"/>
      <c r="M340" s="66"/>
      <c r="N340" s="66"/>
      <c r="O340" s="66"/>
      <c r="P340" s="66"/>
      <c r="Q340" s="66"/>
      <c r="R340" s="66"/>
      <c r="T340" s="62"/>
      <c r="U340" s="62"/>
      <c r="V340" s="62"/>
      <c r="W340" s="62"/>
      <c r="X340" s="655" t="s">
        <v>111</v>
      </c>
      <c r="Y340" s="656"/>
      <c r="Z340" s="656"/>
      <c r="AA340" s="657"/>
      <c r="AB340" s="79"/>
      <c r="AH340" s="22"/>
      <c r="AI340" s="22"/>
      <c r="AJ340" s="22"/>
      <c r="AM340" s="209"/>
      <c r="AN340" s="209"/>
      <c r="AO340" s="209"/>
      <c r="AP340" s="209"/>
      <c r="AQ340" s="209"/>
      <c r="AR340" s="209"/>
      <c r="AS340" s="209"/>
      <c r="AT340" s="209"/>
      <c r="AU340" s="209"/>
      <c r="AV340" s="209"/>
      <c r="AW340" s="209"/>
      <c r="AX340" s="209"/>
      <c r="AY340" s="209"/>
      <c r="AZ340" s="209"/>
      <c r="BA340" s="209"/>
      <c r="BB340" s="209"/>
      <c r="BC340" s="209"/>
      <c r="BD340" s="209"/>
      <c r="BE340" s="209"/>
    </row>
    <row r="341" spans="1:57" s="17" customFormat="1" ht="15" customHeight="1" x14ac:dyDescent="0.15">
      <c r="A341" s="21"/>
      <c r="B341" s="80"/>
      <c r="C341" s="66"/>
      <c r="D341" s="66"/>
      <c r="E341" s="66"/>
      <c r="F341" s="66"/>
      <c r="G341" s="66"/>
      <c r="H341" s="66"/>
      <c r="I341" s="66"/>
      <c r="J341" s="66"/>
      <c r="K341" s="66"/>
      <c r="L341" s="66"/>
      <c r="M341" s="66"/>
      <c r="N341" s="66"/>
      <c r="O341" s="66"/>
      <c r="P341" s="66"/>
      <c r="Q341" s="66"/>
      <c r="R341" s="66"/>
      <c r="S341" s="66"/>
      <c r="T341" s="62"/>
      <c r="U341" s="62"/>
      <c r="V341" s="62"/>
      <c r="W341" s="62"/>
      <c r="X341" s="62"/>
      <c r="Y341" s="62"/>
      <c r="Z341" s="62"/>
      <c r="AA341" s="62"/>
      <c r="AB341" s="79"/>
      <c r="AH341" s="22"/>
      <c r="AI341" s="22"/>
      <c r="AJ341" s="22"/>
      <c r="AM341" s="209"/>
      <c r="AN341" s="209"/>
      <c r="AO341" s="209"/>
      <c r="AP341" s="209"/>
      <c r="AQ341" s="209"/>
      <c r="AR341" s="209"/>
      <c r="AS341" s="209"/>
      <c r="AT341" s="209"/>
      <c r="AU341" s="209"/>
      <c r="AV341" s="209"/>
      <c r="AW341" s="209"/>
      <c r="AX341" s="209"/>
      <c r="AY341" s="209"/>
      <c r="AZ341" s="209"/>
      <c r="BA341" s="209"/>
      <c r="BB341" s="209"/>
      <c r="BC341" s="209"/>
      <c r="BD341" s="209"/>
      <c r="BE341" s="209"/>
    </row>
    <row r="342" spans="1:57" s="17" customFormat="1" ht="13.5" customHeight="1" x14ac:dyDescent="0.15">
      <c r="A342" s="21"/>
      <c r="B342" s="80"/>
      <c r="C342" s="679" t="s">
        <v>147</v>
      </c>
      <c r="D342" s="679"/>
      <c r="E342" s="679"/>
      <c r="F342" s="679"/>
      <c r="G342" s="679"/>
      <c r="H342" s="679"/>
      <c r="I342" s="679"/>
      <c r="J342" s="679"/>
      <c r="K342" s="679"/>
      <c r="L342" s="679"/>
      <c r="M342" s="679"/>
      <c r="N342" s="679"/>
      <c r="O342" s="679"/>
      <c r="P342" s="679"/>
      <c r="Q342" s="679"/>
      <c r="R342" s="679"/>
      <c r="S342" s="679"/>
      <c r="T342" s="679"/>
      <c r="U342" s="679"/>
      <c r="V342" s="62"/>
      <c r="W342" s="62"/>
      <c r="X342" s="655" t="s">
        <v>111</v>
      </c>
      <c r="Y342" s="656"/>
      <c r="Z342" s="656"/>
      <c r="AA342" s="657"/>
      <c r="AB342" s="79"/>
      <c r="AH342" s="22"/>
      <c r="AI342" s="22"/>
      <c r="AJ342" s="22"/>
      <c r="AM342" s="209"/>
      <c r="AN342" s="209"/>
      <c r="AO342" s="209"/>
      <c r="AP342" s="209"/>
      <c r="AQ342" s="209"/>
      <c r="AR342" s="209"/>
      <c r="AS342" s="209"/>
      <c r="AT342" s="209"/>
      <c r="AU342" s="209"/>
      <c r="AV342" s="209"/>
      <c r="AW342" s="209"/>
      <c r="AX342" s="209"/>
      <c r="AY342" s="209"/>
      <c r="AZ342" s="209"/>
      <c r="BA342" s="209"/>
      <c r="BB342" s="209"/>
      <c r="BC342" s="209"/>
      <c r="BD342" s="209"/>
      <c r="BE342" s="209"/>
    </row>
    <row r="343" spans="1:57" s="17" customFormat="1" ht="15" customHeight="1" x14ac:dyDescent="0.15">
      <c r="A343" s="21"/>
      <c r="B343" s="80"/>
      <c r="C343" s="679"/>
      <c r="D343" s="679"/>
      <c r="E343" s="679"/>
      <c r="F343" s="679"/>
      <c r="G343" s="679"/>
      <c r="H343" s="679"/>
      <c r="I343" s="679"/>
      <c r="J343" s="679"/>
      <c r="K343" s="679"/>
      <c r="L343" s="679"/>
      <c r="M343" s="679"/>
      <c r="N343" s="679"/>
      <c r="O343" s="679"/>
      <c r="P343" s="679"/>
      <c r="Q343" s="679"/>
      <c r="R343" s="679"/>
      <c r="S343" s="679"/>
      <c r="T343" s="679"/>
      <c r="U343" s="679"/>
      <c r="V343" s="62"/>
      <c r="W343" s="62"/>
      <c r="X343" s="62"/>
      <c r="Y343" s="62"/>
      <c r="Z343" s="62"/>
      <c r="AA343" s="62"/>
      <c r="AB343" s="79"/>
      <c r="AH343" s="22"/>
      <c r="AI343" s="22"/>
      <c r="AJ343" s="22"/>
      <c r="AM343" s="209"/>
      <c r="AN343" s="209"/>
      <c r="AO343" s="209"/>
      <c r="AP343" s="209"/>
      <c r="AQ343" s="209"/>
      <c r="AR343" s="209"/>
      <c r="AS343" s="209"/>
      <c r="AT343" s="209"/>
      <c r="AU343" s="209"/>
      <c r="AV343" s="209"/>
      <c r="AW343" s="209"/>
      <c r="AX343" s="209"/>
      <c r="AY343" s="209"/>
      <c r="AZ343" s="209"/>
      <c r="BA343" s="209"/>
      <c r="BB343" s="209"/>
      <c r="BC343" s="209"/>
      <c r="BD343" s="209"/>
      <c r="BE343" s="209"/>
    </row>
    <row r="344" spans="1:57" s="17" customFormat="1" ht="13.5" customHeight="1" x14ac:dyDescent="0.15">
      <c r="A344" s="21"/>
      <c r="B344" s="80"/>
      <c r="C344" s="679"/>
      <c r="D344" s="679"/>
      <c r="E344" s="679"/>
      <c r="F344" s="679"/>
      <c r="G344" s="679"/>
      <c r="H344" s="679"/>
      <c r="I344" s="679"/>
      <c r="J344" s="679"/>
      <c r="K344" s="679"/>
      <c r="L344" s="679"/>
      <c r="M344" s="679"/>
      <c r="N344" s="679"/>
      <c r="O344" s="679"/>
      <c r="P344" s="679"/>
      <c r="Q344" s="679"/>
      <c r="R344" s="679"/>
      <c r="S344" s="679"/>
      <c r="T344" s="679"/>
      <c r="U344" s="679"/>
      <c r="V344" s="62"/>
      <c r="W344" s="62"/>
      <c r="X344" s="62"/>
      <c r="Y344" s="62"/>
      <c r="Z344" s="62"/>
      <c r="AA344" s="62"/>
      <c r="AB344" s="79"/>
      <c r="AH344" s="22"/>
      <c r="AI344" s="22"/>
      <c r="AJ344" s="22"/>
      <c r="AM344" s="209"/>
      <c r="AN344" s="209"/>
      <c r="AO344" s="209"/>
      <c r="AP344" s="209"/>
      <c r="AQ344" s="209"/>
      <c r="AR344" s="209"/>
      <c r="AS344" s="209"/>
      <c r="AT344" s="209"/>
      <c r="AU344" s="209"/>
      <c r="AV344" s="209"/>
      <c r="AW344" s="209"/>
      <c r="AX344" s="209"/>
      <c r="AY344" s="209"/>
      <c r="AZ344" s="209"/>
      <c r="BA344" s="209"/>
      <c r="BB344" s="209"/>
      <c r="BC344" s="209"/>
      <c r="BD344" s="209"/>
      <c r="BE344" s="209"/>
    </row>
    <row r="345" spans="1:57" s="17" customFormat="1" ht="13.5" customHeight="1" x14ac:dyDescent="0.15">
      <c r="A345" s="21"/>
      <c r="B345" s="80"/>
      <c r="C345" s="679" t="s">
        <v>146</v>
      </c>
      <c r="D345" s="679"/>
      <c r="E345" s="679"/>
      <c r="F345" s="679"/>
      <c r="G345" s="679"/>
      <c r="H345" s="679"/>
      <c r="I345" s="679"/>
      <c r="J345" s="679"/>
      <c r="K345" s="679"/>
      <c r="L345" s="679"/>
      <c r="M345" s="679"/>
      <c r="N345" s="679"/>
      <c r="O345" s="679"/>
      <c r="P345" s="679"/>
      <c r="Q345" s="679"/>
      <c r="R345" s="679"/>
      <c r="S345" s="679"/>
      <c r="T345" s="679"/>
      <c r="U345" s="679"/>
      <c r="V345" s="62"/>
      <c r="W345" s="62"/>
      <c r="X345" s="603" t="s">
        <v>66</v>
      </c>
      <c r="Y345" s="604"/>
      <c r="Z345" s="604"/>
      <c r="AA345" s="605"/>
      <c r="AB345" s="79"/>
      <c r="AH345" s="22"/>
      <c r="AI345" s="22"/>
      <c r="AJ345" s="22"/>
      <c r="AM345" s="209"/>
      <c r="AN345" s="209"/>
      <c r="AO345" s="209"/>
      <c r="AP345" s="209"/>
      <c r="AQ345" s="209"/>
      <c r="AR345" s="209"/>
      <c r="AS345" s="209"/>
      <c r="AT345" s="209"/>
      <c r="AU345" s="209"/>
      <c r="AV345" s="209"/>
      <c r="AW345" s="209"/>
      <c r="AX345" s="209"/>
      <c r="AY345" s="209"/>
      <c r="AZ345" s="209"/>
      <c r="BA345" s="209"/>
      <c r="BB345" s="209"/>
      <c r="BC345" s="209"/>
      <c r="BD345" s="209"/>
      <c r="BE345" s="209"/>
    </row>
    <row r="346" spans="1:57" s="17" customFormat="1" ht="15" customHeight="1" x14ac:dyDescent="0.15">
      <c r="A346" s="21"/>
      <c r="B346" s="80"/>
      <c r="C346" s="679"/>
      <c r="D346" s="679"/>
      <c r="E346" s="679"/>
      <c r="F346" s="679"/>
      <c r="G346" s="679"/>
      <c r="H346" s="679"/>
      <c r="I346" s="679"/>
      <c r="J346" s="679"/>
      <c r="K346" s="679"/>
      <c r="L346" s="679"/>
      <c r="M346" s="679"/>
      <c r="N346" s="679"/>
      <c r="O346" s="679"/>
      <c r="P346" s="679"/>
      <c r="Q346" s="679"/>
      <c r="R346" s="679"/>
      <c r="S346" s="679"/>
      <c r="T346" s="679"/>
      <c r="U346" s="679"/>
      <c r="V346" s="62"/>
      <c r="W346" s="62"/>
      <c r="X346" s="62"/>
      <c r="Y346" s="62"/>
      <c r="Z346" s="62"/>
      <c r="AA346" s="62"/>
      <c r="AB346" s="79"/>
      <c r="AH346" s="22"/>
      <c r="AI346" s="22"/>
      <c r="AJ346" s="22"/>
      <c r="AM346" s="209"/>
      <c r="AN346" s="209"/>
      <c r="AO346" s="209"/>
      <c r="AP346" s="209"/>
      <c r="AQ346" s="209"/>
      <c r="AR346" s="209"/>
      <c r="AS346" s="209"/>
      <c r="AT346" s="209"/>
      <c r="AU346" s="209"/>
      <c r="AV346" s="209"/>
      <c r="AW346" s="209"/>
      <c r="AX346" s="209"/>
      <c r="AY346" s="209"/>
      <c r="AZ346" s="209"/>
      <c r="BA346" s="209"/>
      <c r="BB346" s="209"/>
      <c r="BC346" s="209"/>
      <c r="BD346" s="209"/>
      <c r="BE346" s="209"/>
    </row>
    <row r="347" spans="1:57" s="17" customFormat="1" ht="9" customHeight="1" x14ac:dyDescent="0.15">
      <c r="A347" s="21"/>
      <c r="B347" s="80"/>
      <c r="C347" s="62"/>
      <c r="D347" s="62"/>
      <c r="E347" s="62"/>
      <c r="F347" s="62"/>
      <c r="G347" s="62"/>
      <c r="H347" s="62"/>
      <c r="I347" s="62"/>
      <c r="J347" s="62"/>
      <c r="K347" s="62"/>
      <c r="L347" s="62"/>
      <c r="M347" s="62"/>
      <c r="N347" s="62"/>
      <c r="O347" s="62"/>
      <c r="P347" s="62"/>
      <c r="Q347" s="62"/>
      <c r="R347" s="62"/>
      <c r="S347" s="62"/>
      <c r="T347" s="62"/>
      <c r="U347" s="62"/>
      <c r="V347" s="62"/>
      <c r="W347" s="62"/>
      <c r="X347" s="62"/>
      <c r="Y347" s="62"/>
      <c r="Z347" s="62"/>
      <c r="AA347" s="62"/>
      <c r="AB347" s="79"/>
      <c r="AH347" s="22"/>
      <c r="AI347" s="22"/>
      <c r="AJ347" s="22"/>
      <c r="AM347" s="209"/>
      <c r="AN347" s="209"/>
      <c r="AO347" s="209"/>
      <c r="AP347" s="209"/>
      <c r="AQ347" s="209"/>
      <c r="AR347" s="209"/>
      <c r="AS347" s="209"/>
      <c r="AT347" s="209"/>
      <c r="AU347" s="209"/>
      <c r="AV347" s="209"/>
      <c r="AW347" s="209"/>
      <c r="AX347" s="209"/>
      <c r="AY347" s="209"/>
      <c r="AZ347" s="209"/>
      <c r="BA347" s="209"/>
      <c r="BB347" s="209"/>
      <c r="BC347" s="209"/>
      <c r="BD347" s="209"/>
      <c r="BE347" s="209"/>
    </row>
    <row r="348" spans="1:57" s="17" customFormat="1" ht="13.5" customHeight="1" x14ac:dyDescent="0.15">
      <c r="A348" s="21"/>
      <c r="B348" s="80"/>
      <c r="C348" s="679" t="s">
        <v>145</v>
      </c>
      <c r="D348" s="679"/>
      <c r="E348" s="679"/>
      <c r="F348" s="679"/>
      <c r="G348" s="679"/>
      <c r="H348" s="679"/>
      <c r="I348" s="679"/>
      <c r="J348" s="679"/>
      <c r="K348" s="679"/>
      <c r="L348" s="679"/>
      <c r="M348" s="679"/>
      <c r="N348" s="679"/>
      <c r="O348" s="679"/>
      <c r="P348" s="679"/>
      <c r="Q348" s="679"/>
      <c r="R348" s="679"/>
      <c r="S348" s="679"/>
      <c r="T348" s="679"/>
      <c r="U348" s="679"/>
      <c r="V348" s="62"/>
      <c r="W348" s="62"/>
      <c r="X348" s="655" t="s">
        <v>111</v>
      </c>
      <c r="Y348" s="656"/>
      <c r="Z348" s="656"/>
      <c r="AA348" s="657"/>
      <c r="AB348" s="79"/>
      <c r="AH348" s="22"/>
      <c r="AI348" s="22"/>
      <c r="AJ348" s="22"/>
      <c r="AM348" s="209"/>
      <c r="AN348" s="209"/>
      <c r="AO348" s="209"/>
      <c r="AP348" s="209"/>
      <c r="AQ348" s="209"/>
      <c r="AR348" s="209"/>
      <c r="AS348" s="209"/>
      <c r="AT348" s="209"/>
      <c r="AU348" s="209"/>
      <c r="AV348" s="209"/>
      <c r="AW348" s="209"/>
      <c r="AX348" s="209"/>
      <c r="AY348" s="209"/>
      <c r="AZ348" s="209"/>
      <c r="BA348" s="209"/>
      <c r="BB348" s="209"/>
      <c r="BC348" s="209"/>
      <c r="BD348" s="209"/>
      <c r="BE348" s="209"/>
    </row>
    <row r="349" spans="1:57" s="17" customFormat="1" ht="15" customHeight="1" x14ac:dyDescent="0.15">
      <c r="A349" s="21"/>
      <c r="B349" s="80"/>
      <c r="C349" s="679"/>
      <c r="D349" s="679"/>
      <c r="E349" s="679"/>
      <c r="F349" s="679"/>
      <c r="G349" s="679"/>
      <c r="H349" s="679"/>
      <c r="I349" s="679"/>
      <c r="J349" s="679"/>
      <c r="K349" s="679"/>
      <c r="L349" s="679"/>
      <c r="M349" s="679"/>
      <c r="N349" s="679"/>
      <c r="O349" s="679"/>
      <c r="P349" s="679"/>
      <c r="Q349" s="679"/>
      <c r="R349" s="679"/>
      <c r="S349" s="679"/>
      <c r="T349" s="679"/>
      <c r="U349" s="679"/>
      <c r="V349" s="62"/>
      <c r="W349" s="62"/>
      <c r="X349" s="62"/>
      <c r="Y349" s="62"/>
      <c r="Z349" s="62"/>
      <c r="AA349" s="62"/>
      <c r="AB349" s="79"/>
      <c r="AH349" s="22"/>
      <c r="AI349" s="22"/>
      <c r="AJ349" s="22"/>
      <c r="AM349" s="209"/>
      <c r="AN349" s="209"/>
      <c r="AO349" s="209"/>
      <c r="AP349" s="209"/>
      <c r="AQ349" s="209"/>
      <c r="AR349" s="209"/>
      <c r="AS349" s="209"/>
      <c r="AT349" s="209"/>
      <c r="AU349" s="209"/>
      <c r="AV349" s="209"/>
      <c r="AW349" s="209"/>
      <c r="AX349" s="209"/>
      <c r="AY349" s="209"/>
      <c r="AZ349" s="209"/>
      <c r="BA349" s="209"/>
      <c r="BB349" s="209"/>
      <c r="BC349" s="209"/>
      <c r="BD349" s="209"/>
      <c r="BE349" s="209"/>
    </row>
    <row r="350" spans="1:57" s="17" customFormat="1" ht="15" customHeight="1" x14ac:dyDescent="0.15">
      <c r="A350" s="21"/>
      <c r="B350" s="80"/>
      <c r="C350" s="81"/>
      <c r="D350" s="81"/>
      <c r="E350" s="81"/>
      <c r="F350" s="81"/>
      <c r="G350" s="81"/>
      <c r="H350" s="81"/>
      <c r="I350" s="81"/>
      <c r="J350" s="81"/>
      <c r="K350" s="81"/>
      <c r="L350" s="81"/>
      <c r="M350" s="81"/>
      <c r="N350" s="81"/>
      <c r="O350" s="81"/>
      <c r="P350" s="81"/>
      <c r="Q350" s="81"/>
      <c r="R350" s="81"/>
      <c r="S350" s="81"/>
      <c r="T350" s="62"/>
      <c r="U350" s="62"/>
      <c r="V350" s="62"/>
      <c r="W350" s="62"/>
      <c r="X350" s="62"/>
      <c r="Y350" s="62"/>
      <c r="Z350" s="62"/>
      <c r="AA350" s="62"/>
      <c r="AB350" s="79"/>
      <c r="AH350" s="22"/>
      <c r="AI350" s="22"/>
      <c r="AJ350" s="22"/>
      <c r="AM350" s="209"/>
      <c r="AN350" s="209"/>
      <c r="AO350" s="209"/>
      <c r="AP350" s="209"/>
      <c r="AQ350" s="209"/>
      <c r="AR350" s="209"/>
      <c r="AS350" s="209"/>
      <c r="AT350" s="209"/>
      <c r="AU350" s="209"/>
      <c r="AV350" s="209"/>
      <c r="AW350" s="209"/>
      <c r="AX350" s="209"/>
      <c r="AY350" s="209"/>
      <c r="AZ350" s="209"/>
      <c r="BA350" s="209"/>
      <c r="BB350" s="209"/>
      <c r="BC350" s="209"/>
      <c r="BD350" s="209"/>
      <c r="BE350" s="209"/>
    </row>
    <row r="351" spans="1:57" s="17" customFormat="1" ht="15" customHeight="1" x14ac:dyDescent="0.15">
      <c r="A351" s="21"/>
      <c r="B351" s="80"/>
      <c r="C351" s="679" t="s">
        <v>144</v>
      </c>
      <c r="D351" s="679"/>
      <c r="E351" s="679"/>
      <c r="F351" s="679"/>
      <c r="G351" s="679"/>
      <c r="H351" s="679"/>
      <c r="I351" s="679"/>
      <c r="J351" s="679"/>
      <c r="K351" s="679"/>
      <c r="L351" s="679"/>
      <c r="M351" s="679"/>
      <c r="N351" s="679"/>
      <c r="O351" s="679"/>
      <c r="P351" s="679"/>
      <c r="Q351" s="679"/>
      <c r="R351" s="679"/>
      <c r="S351" s="679"/>
      <c r="T351" s="679"/>
      <c r="U351" s="679"/>
      <c r="V351" s="62"/>
      <c r="W351" s="62"/>
      <c r="X351" s="655" t="s">
        <v>111</v>
      </c>
      <c r="Y351" s="656"/>
      <c r="Z351" s="656"/>
      <c r="AA351" s="657"/>
      <c r="AB351" s="79"/>
      <c r="AH351" s="22"/>
      <c r="AI351" s="22"/>
      <c r="AJ351" s="22"/>
      <c r="AM351" s="209"/>
      <c r="AN351" s="209"/>
      <c r="AO351" s="209"/>
      <c r="AP351" s="209"/>
      <c r="AQ351" s="209"/>
      <c r="AR351" s="209"/>
      <c r="AS351" s="209"/>
      <c r="AT351" s="209"/>
      <c r="AU351" s="209"/>
      <c r="AV351" s="209"/>
      <c r="AW351" s="209"/>
      <c r="AX351" s="209"/>
      <c r="AY351" s="209"/>
      <c r="AZ351" s="209"/>
      <c r="BA351" s="209"/>
      <c r="BB351" s="209"/>
      <c r="BC351" s="209"/>
      <c r="BD351" s="209"/>
      <c r="BE351" s="209"/>
    </row>
    <row r="352" spans="1:57" s="17" customFormat="1" ht="15" customHeight="1" x14ac:dyDescent="0.15">
      <c r="A352" s="21"/>
      <c r="B352" s="80"/>
      <c r="C352" s="679"/>
      <c r="D352" s="679"/>
      <c r="E352" s="679"/>
      <c r="F352" s="679"/>
      <c r="G352" s="679"/>
      <c r="H352" s="679"/>
      <c r="I352" s="679"/>
      <c r="J352" s="679"/>
      <c r="K352" s="679"/>
      <c r="L352" s="679"/>
      <c r="M352" s="679"/>
      <c r="N352" s="679"/>
      <c r="O352" s="679"/>
      <c r="P352" s="679"/>
      <c r="Q352" s="679"/>
      <c r="R352" s="679"/>
      <c r="S352" s="679"/>
      <c r="T352" s="679"/>
      <c r="U352" s="679"/>
      <c r="V352" s="66"/>
      <c r="W352" s="62"/>
      <c r="X352" s="62"/>
      <c r="Y352" s="62"/>
      <c r="Z352" s="62"/>
      <c r="AA352" s="62"/>
      <c r="AB352" s="79"/>
      <c r="AH352" s="22"/>
      <c r="AI352" s="22"/>
      <c r="AJ352" s="22"/>
      <c r="AM352" s="209"/>
      <c r="AN352" s="209"/>
      <c r="AO352" s="209"/>
      <c r="AP352" s="209"/>
      <c r="AQ352" s="209"/>
      <c r="AR352" s="209"/>
      <c r="AS352" s="209"/>
      <c r="AT352" s="209"/>
      <c r="AU352" s="209"/>
      <c r="AV352" s="209"/>
      <c r="AW352" s="209"/>
      <c r="AX352" s="209"/>
      <c r="AY352" s="209"/>
      <c r="AZ352" s="209"/>
      <c r="BA352" s="209"/>
      <c r="BB352" s="209"/>
      <c r="BC352" s="209"/>
      <c r="BD352" s="209"/>
      <c r="BE352" s="209"/>
    </row>
    <row r="353" spans="1:57" s="17" customFormat="1" ht="15" customHeight="1" x14ac:dyDescent="0.15">
      <c r="A353" s="21"/>
      <c r="B353" s="78"/>
      <c r="C353" s="77"/>
      <c r="D353" s="77"/>
      <c r="E353" s="77"/>
      <c r="F353" s="77"/>
      <c r="G353" s="77"/>
      <c r="H353" s="77"/>
      <c r="I353" s="77"/>
      <c r="J353" s="77"/>
      <c r="K353" s="77"/>
      <c r="L353" s="77"/>
      <c r="M353" s="77"/>
      <c r="N353" s="77"/>
      <c r="O353" s="77"/>
      <c r="P353" s="77"/>
      <c r="Q353" s="77"/>
      <c r="R353" s="77"/>
      <c r="S353" s="77"/>
      <c r="T353" s="77"/>
      <c r="U353" s="77"/>
      <c r="V353" s="77"/>
      <c r="W353" s="77"/>
      <c r="X353" s="77"/>
      <c r="Y353" s="77"/>
      <c r="Z353" s="77"/>
      <c r="AA353" s="77"/>
      <c r="AB353" s="76"/>
      <c r="AH353" s="22"/>
      <c r="AI353" s="22"/>
      <c r="AJ353" s="22"/>
      <c r="AM353" s="209"/>
      <c r="AN353" s="209"/>
      <c r="AO353" s="209"/>
      <c r="AP353" s="209"/>
      <c r="AQ353" s="209"/>
      <c r="AR353" s="209"/>
      <c r="AS353" s="209"/>
      <c r="AT353" s="209"/>
      <c r="AU353" s="209"/>
      <c r="AV353" s="209"/>
      <c r="AW353" s="209"/>
      <c r="AX353" s="209"/>
      <c r="AY353" s="209"/>
      <c r="AZ353" s="209"/>
      <c r="BA353" s="209"/>
      <c r="BB353" s="209"/>
      <c r="BC353" s="209"/>
      <c r="BD353" s="209"/>
      <c r="BE353" s="209"/>
    </row>
    <row r="354" spans="1:57" s="17" customFormat="1" ht="15" customHeight="1" x14ac:dyDescent="0.15">
      <c r="A354" s="21"/>
      <c r="B354" s="62"/>
      <c r="C354" s="62"/>
      <c r="D354" s="62"/>
      <c r="E354" s="62"/>
      <c r="F354" s="62"/>
      <c r="G354" s="62"/>
      <c r="H354" s="62"/>
      <c r="I354" s="62"/>
      <c r="J354" s="62"/>
      <c r="K354" s="62"/>
      <c r="L354" s="62"/>
      <c r="M354" s="62"/>
      <c r="N354" s="62"/>
      <c r="O354" s="62"/>
      <c r="P354" s="62"/>
      <c r="Q354" s="62"/>
      <c r="R354" s="62"/>
      <c r="S354" s="62"/>
      <c r="T354" s="62"/>
      <c r="U354" s="62"/>
      <c r="V354" s="62"/>
      <c r="W354" s="62"/>
      <c r="X354" s="62"/>
      <c r="Y354" s="62"/>
      <c r="Z354" s="62"/>
      <c r="AA354" s="62"/>
      <c r="AB354" s="62"/>
      <c r="AH354" s="22"/>
      <c r="AI354" s="22"/>
      <c r="AJ354" s="22"/>
      <c r="AM354" s="209"/>
      <c r="AN354" s="209"/>
      <c r="AO354" s="209"/>
      <c r="AP354" s="209"/>
      <c r="AQ354" s="209"/>
      <c r="AR354" s="209"/>
      <c r="AS354" s="209"/>
      <c r="AT354" s="209"/>
      <c r="AU354" s="209"/>
      <c r="AV354" s="209"/>
      <c r="AW354" s="209"/>
      <c r="AX354" s="209"/>
      <c r="AY354" s="209"/>
      <c r="AZ354" s="209"/>
      <c r="BA354" s="209"/>
      <c r="BB354" s="209"/>
      <c r="BC354" s="209"/>
      <c r="BD354" s="209"/>
      <c r="BE354" s="209"/>
    </row>
    <row r="355" spans="1:57" s="17" customFormat="1" ht="15" customHeight="1" x14ac:dyDescent="0.15">
      <c r="A355" s="21"/>
      <c r="B355" s="62"/>
      <c r="C355" s="62"/>
      <c r="D355" s="62"/>
      <c r="E355" s="62"/>
      <c r="F355" s="62"/>
      <c r="G355" s="62"/>
      <c r="H355" s="62"/>
      <c r="I355" s="62"/>
      <c r="J355" s="62"/>
      <c r="K355" s="62"/>
      <c r="L355" s="62"/>
      <c r="M355" s="62"/>
      <c r="N355" s="62"/>
      <c r="O355" s="62"/>
      <c r="P355" s="62"/>
      <c r="Q355" s="62"/>
      <c r="R355" s="62"/>
      <c r="S355" s="62"/>
      <c r="T355" s="62"/>
      <c r="U355" s="62"/>
      <c r="V355" s="62"/>
      <c r="W355" s="62"/>
      <c r="X355" s="62"/>
      <c r="Y355" s="62"/>
      <c r="Z355" s="62"/>
      <c r="AA355" s="62"/>
      <c r="AB355" s="62"/>
      <c r="AH355" s="22"/>
      <c r="AI355" s="22"/>
      <c r="AJ355" s="22"/>
      <c r="AM355" s="209"/>
      <c r="AN355" s="209"/>
      <c r="AO355" s="209"/>
      <c r="AP355" s="209"/>
      <c r="AQ355" s="209"/>
      <c r="AR355" s="209"/>
      <c r="AS355" s="209"/>
      <c r="AT355" s="209"/>
      <c r="AU355" s="209"/>
      <c r="AV355" s="209"/>
      <c r="AW355" s="209"/>
      <c r="AX355" s="209"/>
      <c r="AY355" s="209"/>
      <c r="AZ355" s="209"/>
      <c r="BA355" s="209"/>
      <c r="BB355" s="209"/>
      <c r="BC355" s="209"/>
      <c r="BD355" s="209"/>
      <c r="BE355" s="209"/>
    </row>
    <row r="356" spans="1:57" s="17" customFormat="1" ht="15" customHeight="1" x14ac:dyDescent="0.15">
      <c r="A356" s="21"/>
      <c r="B356" s="487" t="s">
        <v>846</v>
      </c>
      <c r="C356" s="488"/>
      <c r="D356" s="488"/>
      <c r="E356" s="488"/>
      <c r="F356" s="488"/>
      <c r="G356" s="488"/>
      <c r="H356" s="488"/>
      <c r="I356" s="488"/>
      <c r="J356" s="488"/>
      <c r="K356" s="488"/>
      <c r="L356" s="488"/>
      <c r="M356" s="488"/>
      <c r="N356" s="488"/>
      <c r="O356" s="488"/>
      <c r="P356" s="488"/>
      <c r="Q356" s="488"/>
      <c r="R356" s="488"/>
      <c r="S356" s="488"/>
      <c r="T356" s="488"/>
      <c r="U356" s="488"/>
      <c r="V356" s="488"/>
      <c r="W356" s="488"/>
      <c r="X356" s="488"/>
      <c r="Y356" s="488"/>
      <c r="Z356" s="488"/>
      <c r="AA356" s="488"/>
      <c r="AB356" s="488"/>
      <c r="AH356" s="22"/>
      <c r="AI356" s="22"/>
      <c r="AJ356" s="22"/>
      <c r="AM356" s="209"/>
      <c r="AN356" s="209"/>
      <c r="AO356" s="209"/>
      <c r="AP356" s="209"/>
      <c r="AQ356" s="209"/>
      <c r="AR356" s="209"/>
      <c r="AS356" s="209"/>
      <c r="AT356" s="209"/>
      <c r="AU356" s="209"/>
      <c r="AV356" s="209"/>
      <c r="AW356" s="209"/>
      <c r="AX356" s="209"/>
      <c r="AY356" s="209"/>
      <c r="AZ356" s="209"/>
      <c r="BA356" s="209"/>
      <c r="BB356" s="209"/>
      <c r="BC356" s="209"/>
      <c r="BD356" s="209"/>
      <c r="BE356" s="209"/>
    </row>
    <row r="357" spans="1:57" s="17" customFormat="1" ht="15" customHeight="1" thickBot="1" x14ac:dyDescent="0.2">
      <c r="A357" s="21"/>
      <c r="B357" s="488"/>
      <c r="C357" s="488"/>
      <c r="D357" s="488"/>
      <c r="E357" s="488"/>
      <c r="F357" s="488"/>
      <c r="G357" s="488"/>
      <c r="H357" s="488"/>
      <c r="I357" s="488"/>
      <c r="J357" s="488"/>
      <c r="K357" s="488"/>
      <c r="L357" s="488"/>
      <c r="M357" s="488"/>
      <c r="N357" s="488"/>
      <c r="O357" s="488"/>
      <c r="P357" s="488"/>
      <c r="Q357" s="488"/>
      <c r="R357" s="488"/>
      <c r="S357" s="488"/>
      <c r="T357" s="488"/>
      <c r="U357" s="488"/>
      <c r="V357" s="488"/>
      <c r="W357" s="488"/>
      <c r="X357" s="488"/>
      <c r="Y357" s="488"/>
      <c r="Z357" s="488"/>
      <c r="AA357" s="488"/>
      <c r="AB357" s="488"/>
      <c r="AH357" s="22"/>
      <c r="AI357" s="22"/>
      <c r="AJ357" s="22"/>
      <c r="AM357" s="209"/>
      <c r="AN357" s="209"/>
      <c r="AO357" s="209"/>
      <c r="AP357" s="209"/>
      <c r="AQ357" s="209"/>
      <c r="AR357" s="209"/>
      <c r="AS357" s="209"/>
      <c r="AT357" s="209"/>
      <c r="AU357" s="209"/>
      <c r="AV357" s="209"/>
      <c r="AW357" s="209"/>
      <c r="AX357" s="209"/>
      <c r="AY357" s="209"/>
      <c r="AZ357" s="209"/>
      <c r="BA357" s="209"/>
      <c r="BB357" s="209"/>
      <c r="BC357" s="209"/>
      <c r="BD357" s="209"/>
      <c r="BE357" s="209"/>
    </row>
    <row r="358" spans="1:57" s="17" customFormat="1" ht="15" customHeight="1" thickBot="1" x14ac:dyDescent="0.25">
      <c r="A358" s="21"/>
      <c r="B358" s="386"/>
      <c r="C358" s="386"/>
      <c r="D358" s="386"/>
      <c r="E358" s="386"/>
      <c r="F358" s="386"/>
      <c r="G358" s="386"/>
      <c r="H358" s="386"/>
      <c r="I358" s="386"/>
      <c r="J358" s="386"/>
      <c r="K358" s="386"/>
      <c r="L358" s="386"/>
      <c r="M358" s="386"/>
      <c r="N358" s="386"/>
      <c r="O358" s="386"/>
      <c r="P358" s="386"/>
      <c r="Q358" s="386"/>
      <c r="R358" s="386"/>
      <c r="S358" s="386"/>
      <c r="T358" s="386"/>
      <c r="U358" s="387"/>
      <c r="V358" s="380"/>
      <c r="W358" s="380"/>
      <c r="X358" s="380"/>
      <c r="Y358" s="380"/>
      <c r="Z358" s="380"/>
      <c r="AA358" s="380"/>
      <c r="AB358" s="417" t="s">
        <v>836</v>
      </c>
      <c r="AH358" s="22"/>
      <c r="AI358" s="22"/>
      <c r="AJ358" s="22"/>
      <c r="AM358" s="209"/>
      <c r="AN358" s="209"/>
      <c r="AO358" s="209"/>
      <c r="AP358" s="209"/>
      <c r="AQ358" s="209"/>
      <c r="AR358" s="209"/>
      <c r="AS358" s="209"/>
      <c r="AT358" s="209"/>
      <c r="AU358" s="209"/>
      <c r="AV358" s="209"/>
      <c r="AW358" s="209"/>
      <c r="AX358" s="209"/>
      <c r="AY358" s="209"/>
      <c r="AZ358" s="209"/>
      <c r="BA358" s="209"/>
      <c r="BB358" s="209"/>
      <c r="BC358" s="209"/>
      <c r="BD358" s="209"/>
      <c r="BE358" s="209"/>
    </row>
    <row r="359" spans="1:57" s="17" customFormat="1" ht="15" customHeight="1" x14ac:dyDescent="0.15">
      <c r="A359" s="21"/>
      <c r="B359" s="80"/>
      <c r="C359" s="62"/>
      <c r="D359" s="62"/>
      <c r="E359" s="62"/>
      <c r="F359" s="62"/>
      <c r="G359" s="62"/>
      <c r="H359" s="62"/>
      <c r="I359" s="62"/>
      <c r="J359" s="62"/>
      <c r="K359" s="62"/>
      <c r="L359" s="62"/>
      <c r="M359" s="62"/>
      <c r="N359" s="62"/>
      <c r="O359" s="62"/>
      <c r="P359" s="62"/>
      <c r="Q359" s="62"/>
      <c r="R359" s="62"/>
      <c r="S359" s="62"/>
      <c r="T359" s="62"/>
      <c r="U359" s="62"/>
      <c r="V359" s="62"/>
      <c r="W359" s="62"/>
      <c r="X359" s="62"/>
      <c r="Y359" s="62"/>
      <c r="Z359" s="62"/>
      <c r="AA359" s="83"/>
      <c r="AB359" s="82"/>
      <c r="AH359" s="22"/>
      <c r="AI359" s="22"/>
      <c r="AJ359" s="22"/>
      <c r="AM359" s="209"/>
      <c r="AN359" s="209"/>
      <c r="AO359" s="209"/>
      <c r="AP359" s="209"/>
      <c r="AQ359" s="209"/>
      <c r="AR359" s="209"/>
      <c r="AS359" s="209"/>
      <c r="AT359" s="209"/>
      <c r="AU359" s="209"/>
      <c r="AV359" s="209"/>
      <c r="AW359" s="209"/>
      <c r="AX359" s="209"/>
      <c r="AY359" s="209"/>
      <c r="AZ359" s="209"/>
      <c r="BA359" s="209"/>
      <c r="BB359" s="209"/>
      <c r="BC359" s="209"/>
      <c r="BD359" s="209"/>
      <c r="BE359" s="209"/>
    </row>
    <row r="360" spans="1:57" s="17" customFormat="1" ht="15" customHeight="1" x14ac:dyDescent="0.2">
      <c r="A360" s="21"/>
      <c r="B360" s="80"/>
      <c r="C360" s="66" t="s">
        <v>849</v>
      </c>
      <c r="D360" s="66"/>
      <c r="E360" s="66"/>
      <c r="F360" s="66"/>
      <c r="G360" s="66"/>
      <c r="H360" s="66"/>
      <c r="I360" s="66"/>
      <c r="J360" s="66"/>
      <c r="K360" s="66"/>
      <c r="L360" s="66"/>
      <c r="M360" s="66"/>
      <c r="N360" s="66"/>
      <c r="O360" s="66"/>
      <c r="P360" s="66"/>
      <c r="Q360" s="66"/>
      <c r="R360" s="66"/>
      <c r="T360" s="62"/>
      <c r="U360" s="62"/>
      <c r="V360" s="62"/>
      <c r="W360" s="62"/>
      <c r="X360"/>
      <c r="Y360"/>
      <c r="Z360"/>
      <c r="AA360"/>
      <c r="AB360" s="79"/>
      <c r="AH360" s="22"/>
      <c r="AI360" s="22"/>
      <c r="AJ360" s="22"/>
      <c r="AM360" s="209"/>
      <c r="AN360" s="209"/>
      <c r="AO360" s="209"/>
      <c r="AP360" s="209"/>
      <c r="AQ360" s="209"/>
      <c r="AR360" s="209"/>
      <c r="AS360" s="209"/>
      <c r="AT360" s="209"/>
      <c r="AU360" s="209"/>
      <c r="AV360" s="209"/>
      <c r="AW360" s="209"/>
      <c r="AX360" s="209"/>
      <c r="AY360" s="209"/>
      <c r="AZ360" s="209"/>
      <c r="BA360" s="209"/>
      <c r="BB360" s="209"/>
      <c r="BC360" s="209"/>
      <c r="BD360" s="209"/>
      <c r="BE360" s="209"/>
    </row>
    <row r="361" spans="1:57" s="17" customFormat="1" ht="15" customHeight="1" x14ac:dyDescent="0.15">
      <c r="A361" s="21"/>
      <c r="B361" s="80"/>
      <c r="C361" s="687"/>
      <c r="D361" s="688"/>
      <c r="E361" s="688"/>
      <c r="F361" s="688"/>
      <c r="G361" s="688"/>
      <c r="H361" s="688"/>
      <c r="I361" s="688"/>
      <c r="J361" s="688"/>
      <c r="K361" s="688"/>
      <c r="L361" s="688"/>
      <c r="M361" s="688"/>
      <c r="N361" s="688"/>
      <c r="O361" s="688"/>
      <c r="P361" s="688"/>
      <c r="Q361" s="688"/>
      <c r="R361" s="688"/>
      <c r="S361" s="688"/>
      <c r="T361" s="688"/>
      <c r="U361" s="688"/>
      <c r="V361" s="688"/>
      <c r="W361" s="688"/>
      <c r="X361" s="688"/>
      <c r="Y361" s="688"/>
      <c r="Z361" s="688"/>
      <c r="AA361" s="689"/>
      <c r="AB361" s="79"/>
      <c r="AH361" s="22"/>
      <c r="AI361" s="22"/>
      <c r="AJ361" s="22"/>
      <c r="AM361" s="209"/>
      <c r="AN361" s="209"/>
      <c r="AO361" s="209"/>
      <c r="AP361" s="209"/>
      <c r="AQ361" s="209"/>
      <c r="AR361" s="209"/>
      <c r="AS361" s="209"/>
      <c r="AT361" s="209"/>
      <c r="AU361" s="209"/>
      <c r="AV361" s="209"/>
      <c r="AW361" s="209"/>
      <c r="AX361" s="209"/>
      <c r="AY361" s="209"/>
      <c r="AZ361" s="209"/>
      <c r="BA361" s="209"/>
      <c r="BB361" s="209"/>
      <c r="BC361" s="209"/>
      <c r="BD361" s="209"/>
      <c r="BE361" s="209"/>
    </row>
    <row r="362" spans="1:57" s="17" customFormat="1" ht="15" customHeight="1" x14ac:dyDescent="0.15">
      <c r="A362" s="21"/>
      <c r="B362" s="80"/>
      <c r="C362" s="690"/>
      <c r="D362" s="691"/>
      <c r="E362" s="691"/>
      <c r="F362" s="691"/>
      <c r="G362" s="691"/>
      <c r="H362" s="691"/>
      <c r="I362" s="691"/>
      <c r="J362" s="691"/>
      <c r="K362" s="691"/>
      <c r="L362" s="691"/>
      <c r="M362" s="691"/>
      <c r="N362" s="691"/>
      <c r="O362" s="691"/>
      <c r="P362" s="691"/>
      <c r="Q362" s="691"/>
      <c r="R362" s="691"/>
      <c r="S362" s="691"/>
      <c r="T362" s="691"/>
      <c r="U362" s="691"/>
      <c r="V362" s="691"/>
      <c r="W362" s="691"/>
      <c r="X362" s="691"/>
      <c r="Y362" s="691"/>
      <c r="Z362" s="691"/>
      <c r="AA362" s="692"/>
      <c r="AB362" s="79"/>
      <c r="AH362" s="22"/>
      <c r="AI362" s="22"/>
      <c r="AJ362" s="22"/>
      <c r="AM362" s="209"/>
      <c r="AN362" s="209"/>
      <c r="AO362" s="209"/>
      <c r="AP362" s="209"/>
      <c r="AQ362" s="209"/>
      <c r="AR362" s="209"/>
      <c r="AS362" s="209"/>
      <c r="AT362" s="209"/>
      <c r="AU362" s="209"/>
      <c r="AV362" s="209"/>
      <c r="AW362" s="209"/>
      <c r="AX362" s="209"/>
      <c r="AY362" s="209"/>
      <c r="AZ362" s="209"/>
      <c r="BA362" s="209"/>
      <c r="BB362" s="209"/>
      <c r="BC362" s="209"/>
      <c r="BD362" s="209"/>
      <c r="BE362" s="209"/>
    </row>
    <row r="363" spans="1:57" s="17" customFormat="1" ht="15" customHeight="1" x14ac:dyDescent="0.15">
      <c r="A363" s="21"/>
      <c r="B363" s="80"/>
      <c r="C363" s="396"/>
      <c r="D363" s="396"/>
      <c r="E363" s="396"/>
      <c r="F363" s="396"/>
      <c r="G363" s="396"/>
      <c r="H363" s="396"/>
      <c r="I363" s="396"/>
      <c r="J363" s="396"/>
      <c r="K363" s="396"/>
      <c r="L363" s="396"/>
      <c r="M363" s="396"/>
      <c r="N363" s="396"/>
      <c r="O363" s="396"/>
      <c r="P363" s="396"/>
      <c r="Q363" s="396"/>
      <c r="R363" s="396"/>
      <c r="S363" s="396"/>
      <c r="T363" s="396"/>
      <c r="U363" s="396"/>
      <c r="V363" s="62"/>
      <c r="W363" s="62"/>
      <c r="X363" s="62"/>
      <c r="Y363" s="62"/>
      <c r="Z363" s="62"/>
      <c r="AA363" s="62"/>
      <c r="AB363" s="79"/>
      <c r="AH363" s="22"/>
      <c r="AI363" s="22"/>
      <c r="AJ363" s="22"/>
      <c r="AM363" s="209"/>
      <c r="AN363" s="209"/>
      <c r="AO363" s="209"/>
      <c r="AP363" s="209"/>
      <c r="AQ363" s="209"/>
      <c r="AR363" s="209"/>
      <c r="AS363" s="209"/>
      <c r="AT363" s="209"/>
      <c r="AU363" s="209"/>
      <c r="AV363" s="209"/>
      <c r="AW363" s="209"/>
      <c r="AX363" s="209"/>
      <c r="AY363" s="209"/>
      <c r="AZ363" s="209"/>
      <c r="BA363" s="209"/>
      <c r="BB363" s="209"/>
      <c r="BC363" s="209"/>
      <c r="BD363" s="209"/>
      <c r="BE363" s="209"/>
    </row>
    <row r="364" spans="1:57" s="17" customFormat="1" ht="15" customHeight="1" x14ac:dyDescent="0.15">
      <c r="A364" s="21"/>
      <c r="B364" s="80"/>
      <c r="C364" s="684" t="s">
        <v>851</v>
      </c>
      <c r="D364" s="684"/>
      <c r="E364" s="684"/>
      <c r="F364" s="684"/>
      <c r="G364" s="684"/>
      <c r="H364" s="684"/>
      <c r="I364" s="684"/>
      <c r="J364" s="684"/>
      <c r="K364" s="684"/>
      <c r="L364" s="684"/>
      <c r="M364" s="684"/>
      <c r="N364" s="684"/>
      <c r="O364" s="684"/>
      <c r="P364" s="684"/>
      <c r="Q364" s="684"/>
      <c r="R364" s="684"/>
      <c r="S364" s="684"/>
      <c r="T364" s="684"/>
      <c r="U364" s="684"/>
      <c r="V364" s="62"/>
      <c r="W364" s="62"/>
      <c r="X364" s="630" t="s">
        <v>111</v>
      </c>
      <c r="Y364" s="631"/>
      <c r="Z364" s="631"/>
      <c r="AA364" s="632"/>
      <c r="AB364" s="79"/>
      <c r="AH364" s="22"/>
      <c r="AI364" s="22"/>
      <c r="AJ364" s="22"/>
      <c r="AM364" s="209"/>
      <c r="AN364" s="209"/>
      <c r="AO364" s="209"/>
      <c r="AP364" s="209"/>
      <c r="AQ364" s="209"/>
      <c r="AR364" s="209"/>
      <c r="AS364" s="209"/>
      <c r="AT364" s="209"/>
      <c r="AU364" s="209"/>
      <c r="AV364" s="209"/>
      <c r="AW364" s="209"/>
      <c r="AX364" s="209"/>
      <c r="AY364" s="209"/>
      <c r="AZ364" s="209"/>
      <c r="BA364" s="209"/>
      <c r="BB364" s="209"/>
      <c r="BC364" s="209"/>
      <c r="BD364" s="209"/>
      <c r="BE364" s="209"/>
    </row>
    <row r="365" spans="1:57" s="17" customFormat="1" ht="15" customHeight="1" x14ac:dyDescent="0.15">
      <c r="A365" s="21"/>
      <c r="B365" s="80"/>
      <c r="C365" s="396"/>
      <c r="D365" s="396"/>
      <c r="E365" s="396"/>
      <c r="F365" s="396"/>
      <c r="G365" s="396"/>
      <c r="H365" s="396"/>
      <c r="I365" s="396"/>
      <c r="J365" s="396"/>
      <c r="K365" s="396"/>
      <c r="L365" s="396"/>
      <c r="M365" s="396"/>
      <c r="N365" s="396"/>
      <c r="O365" s="396"/>
      <c r="P365" s="396"/>
      <c r="Q365" s="396"/>
      <c r="R365" s="396"/>
      <c r="S365" s="396"/>
      <c r="T365" s="396"/>
      <c r="U365" s="396"/>
      <c r="V365" s="62"/>
      <c r="W365" s="62"/>
      <c r="X365" s="62"/>
      <c r="Y365" s="62"/>
      <c r="Z365" s="62"/>
      <c r="AA365" s="62"/>
      <c r="AB365" s="79"/>
      <c r="AH365" s="22"/>
      <c r="AI365" s="22"/>
      <c r="AJ365" s="22"/>
      <c r="AM365" s="209"/>
      <c r="AN365" s="209"/>
      <c r="AO365" s="209"/>
      <c r="AP365" s="209"/>
      <c r="AQ365" s="209"/>
      <c r="AR365" s="209"/>
      <c r="AS365" s="209"/>
      <c r="AT365" s="209"/>
      <c r="AU365" s="209"/>
      <c r="AV365" s="209"/>
      <c r="AW365" s="209"/>
      <c r="AX365" s="209"/>
      <c r="AY365" s="209"/>
      <c r="AZ365" s="209"/>
      <c r="BA365" s="209"/>
      <c r="BB365" s="209"/>
      <c r="BC365" s="209"/>
      <c r="BD365" s="209"/>
      <c r="BE365" s="209"/>
    </row>
    <row r="366" spans="1:57" s="17" customFormat="1" ht="15" customHeight="1" x14ac:dyDescent="0.15">
      <c r="A366" s="21"/>
      <c r="B366" s="80"/>
      <c r="C366" s="684" t="s">
        <v>860</v>
      </c>
      <c r="D366" s="684"/>
      <c r="E366" s="684"/>
      <c r="F366" s="684"/>
      <c r="G366" s="684"/>
      <c r="H366" s="684"/>
      <c r="I366" s="684"/>
      <c r="J366" s="684"/>
      <c r="K366" s="684"/>
      <c r="L366" s="684"/>
      <c r="M366" s="684"/>
      <c r="N366" s="684"/>
      <c r="O366" s="684"/>
      <c r="P366" s="684"/>
      <c r="Q366" s="684"/>
      <c r="R366" s="684"/>
      <c r="S366" s="684"/>
      <c r="T366" s="684"/>
      <c r="U366" s="684"/>
      <c r="V366" s="62"/>
      <c r="W366" s="62"/>
      <c r="X366" s="655" t="s">
        <v>111</v>
      </c>
      <c r="Y366" s="656"/>
      <c r="Z366" s="656"/>
      <c r="AA366" s="657"/>
      <c r="AB366" s="79"/>
      <c r="AH366" s="22"/>
      <c r="AI366" s="22"/>
      <c r="AJ366" s="22"/>
      <c r="AM366" s="209"/>
      <c r="AN366" s="209"/>
      <c r="AO366" s="209"/>
      <c r="AP366" s="209"/>
      <c r="AQ366" s="209"/>
      <c r="AR366" s="209"/>
      <c r="AS366" s="209"/>
      <c r="AT366" s="209"/>
      <c r="AU366" s="209"/>
      <c r="AV366" s="209"/>
      <c r="AW366" s="209"/>
      <c r="AX366" s="209"/>
      <c r="AY366" s="209"/>
      <c r="AZ366" s="209"/>
      <c r="BA366" s="209"/>
      <c r="BB366" s="209"/>
      <c r="BC366" s="209"/>
      <c r="BD366" s="209"/>
      <c r="BE366" s="209"/>
    </row>
    <row r="367" spans="1:57" s="17" customFormat="1" ht="15" customHeight="1" x14ac:dyDescent="0.2">
      <c r="A367" s="21"/>
      <c r="B367" s="80"/>
      <c r="C367" s="684"/>
      <c r="D367" s="684"/>
      <c r="E367" s="684"/>
      <c r="F367" s="684"/>
      <c r="G367" s="684"/>
      <c r="H367" s="684"/>
      <c r="I367" s="684"/>
      <c r="J367" s="684"/>
      <c r="K367" s="684"/>
      <c r="L367" s="684"/>
      <c r="M367" s="684"/>
      <c r="N367" s="684"/>
      <c r="O367" s="684"/>
      <c r="P367" s="684"/>
      <c r="Q367" s="684"/>
      <c r="R367" s="684"/>
      <c r="S367" s="684"/>
      <c r="T367" s="684"/>
      <c r="U367" s="684"/>
      <c r="V367" s="62"/>
      <c r="W367" s="62"/>
      <c r="X367"/>
      <c r="Y367"/>
      <c r="Z367"/>
      <c r="AA367"/>
      <c r="AB367" s="79"/>
      <c r="AH367" s="22"/>
      <c r="AI367" s="22"/>
      <c r="AJ367" s="22"/>
      <c r="AM367" s="209"/>
      <c r="AN367" s="209"/>
      <c r="AO367" s="209"/>
      <c r="AP367" s="209"/>
      <c r="AQ367" s="209"/>
      <c r="AR367" s="209"/>
      <c r="AS367" s="209"/>
      <c r="AT367" s="209"/>
      <c r="AU367" s="209"/>
      <c r="AV367" s="209"/>
      <c r="AW367" s="209"/>
      <c r="AX367" s="209"/>
      <c r="AY367" s="209"/>
      <c r="AZ367" s="209"/>
      <c r="BA367" s="209"/>
      <c r="BB367" s="209"/>
      <c r="BC367" s="209"/>
      <c r="BD367" s="209"/>
      <c r="BE367" s="209"/>
    </row>
    <row r="368" spans="1:57" s="17" customFormat="1" ht="15" customHeight="1" x14ac:dyDescent="0.15">
      <c r="A368" s="21"/>
      <c r="B368" s="80"/>
      <c r="C368" s="224" t="s">
        <v>852</v>
      </c>
      <c r="D368" s="396"/>
      <c r="E368" s="396"/>
      <c r="F368" s="396"/>
      <c r="G368" s="396"/>
      <c r="H368" s="396"/>
      <c r="I368" s="396"/>
      <c r="J368" s="396"/>
      <c r="K368" s="396"/>
      <c r="L368" s="396"/>
      <c r="M368" s="396"/>
      <c r="N368" s="396"/>
      <c r="O368" s="396"/>
      <c r="P368" s="396"/>
      <c r="Q368" s="396"/>
      <c r="R368" s="396"/>
      <c r="S368" s="396"/>
      <c r="T368" s="396"/>
      <c r="U368" s="396"/>
      <c r="V368" s="62"/>
      <c r="W368" s="62"/>
      <c r="X368" s="703" t="str">
        <f>IF(X366="No",0,"..")</f>
        <v>..</v>
      </c>
      <c r="Y368" s="704"/>
      <c r="Z368" s="704"/>
      <c r="AA368" s="705"/>
      <c r="AB368" s="79"/>
      <c r="AH368" s="22"/>
      <c r="AI368" s="22"/>
      <c r="AJ368" s="22"/>
      <c r="AM368" s="209"/>
      <c r="AN368" s="209"/>
      <c r="AO368" s="209"/>
      <c r="AP368" s="209"/>
      <c r="AQ368" s="209"/>
      <c r="AR368" s="209"/>
      <c r="AS368" s="209"/>
      <c r="AT368" s="209"/>
      <c r="AU368" s="209"/>
      <c r="AV368" s="209"/>
      <c r="AW368" s="209"/>
      <c r="AX368" s="209"/>
      <c r="AY368" s="209"/>
      <c r="AZ368" s="209"/>
      <c r="BA368" s="209"/>
      <c r="BB368" s="209"/>
      <c r="BC368" s="209"/>
      <c r="BD368" s="209"/>
      <c r="BE368" s="209"/>
    </row>
    <row r="369" spans="1:57" s="17" customFormat="1" ht="15" customHeight="1" x14ac:dyDescent="0.15">
      <c r="A369" s="21"/>
      <c r="B369" s="80"/>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79"/>
      <c r="AH369" s="22"/>
      <c r="AI369" s="22"/>
      <c r="AJ369" s="22"/>
      <c r="AM369" s="209"/>
      <c r="AN369" s="209"/>
      <c r="AO369" s="209"/>
      <c r="AP369" s="209"/>
      <c r="AQ369" s="209"/>
      <c r="AR369" s="209"/>
      <c r="AS369" s="209"/>
      <c r="AT369" s="209"/>
      <c r="AU369" s="209"/>
      <c r="AV369" s="209"/>
      <c r="AW369" s="209"/>
      <c r="AX369" s="209"/>
      <c r="AY369" s="209"/>
      <c r="AZ369" s="209"/>
      <c r="BA369" s="209"/>
      <c r="BB369" s="209"/>
      <c r="BC369" s="209"/>
      <c r="BD369" s="209"/>
      <c r="BE369" s="209"/>
    </row>
    <row r="370" spans="1:57" s="17" customFormat="1" ht="15" customHeight="1" x14ac:dyDescent="0.15">
      <c r="A370" s="21"/>
      <c r="B370" s="78"/>
      <c r="C370" s="77"/>
      <c r="D370" s="77"/>
      <c r="E370" s="77"/>
      <c r="F370" s="77"/>
      <c r="G370" s="77"/>
      <c r="H370" s="77"/>
      <c r="I370" s="77"/>
      <c r="J370" s="77"/>
      <c r="K370" s="77"/>
      <c r="L370" s="77"/>
      <c r="M370" s="77"/>
      <c r="N370" s="77"/>
      <c r="O370" s="77"/>
      <c r="P370" s="77"/>
      <c r="Q370" s="77"/>
      <c r="R370" s="77"/>
      <c r="S370" s="77"/>
      <c r="T370" s="77"/>
      <c r="U370" s="77"/>
      <c r="V370" s="77"/>
      <c r="W370" s="77"/>
      <c r="X370" s="77"/>
      <c r="Y370" s="77"/>
      <c r="Z370" s="77"/>
      <c r="AA370" s="77"/>
      <c r="AB370" s="76"/>
      <c r="AH370" s="22"/>
      <c r="AI370" s="22"/>
      <c r="AJ370" s="22"/>
      <c r="AM370" s="209"/>
      <c r="AN370" s="209"/>
      <c r="AO370" s="209"/>
      <c r="AP370" s="209"/>
      <c r="AQ370" s="209"/>
      <c r="AR370" s="209"/>
      <c r="AS370" s="209"/>
      <c r="AT370" s="209"/>
      <c r="AU370" s="209"/>
      <c r="AV370" s="209"/>
      <c r="AW370" s="209"/>
      <c r="AX370" s="209"/>
      <c r="AY370" s="209"/>
      <c r="AZ370" s="209"/>
      <c r="BA370" s="209"/>
      <c r="BB370" s="209"/>
      <c r="BC370" s="209"/>
      <c r="BD370" s="209"/>
      <c r="BE370" s="209"/>
    </row>
    <row r="371" spans="1:57" s="17" customFormat="1" ht="15" customHeight="1" x14ac:dyDescent="0.15">
      <c r="A371" s="21"/>
      <c r="B371" s="62"/>
      <c r="C371" s="62"/>
      <c r="D371" s="62"/>
      <c r="E371" s="62"/>
      <c r="F371" s="62"/>
      <c r="G371" s="62"/>
      <c r="H371" s="62"/>
      <c r="I371" s="62"/>
      <c r="J371" s="62"/>
      <c r="K371" s="62"/>
      <c r="L371" s="62"/>
      <c r="M371" s="62"/>
      <c r="N371" s="62"/>
      <c r="O371" s="62"/>
      <c r="P371" s="62"/>
      <c r="Q371" s="62"/>
      <c r="R371" s="62"/>
      <c r="S371" s="62"/>
      <c r="T371" s="62"/>
      <c r="U371" s="62"/>
      <c r="V371" s="62"/>
      <c r="W371" s="62"/>
      <c r="X371" s="62"/>
      <c r="Y371" s="62"/>
      <c r="Z371" s="62"/>
      <c r="AA371" s="62"/>
      <c r="AB371" s="62"/>
      <c r="AH371" s="22"/>
      <c r="AI371" s="22"/>
      <c r="AJ371" s="22"/>
      <c r="AM371" s="209"/>
      <c r="AN371" s="209"/>
      <c r="AO371" s="209"/>
      <c r="AP371" s="209"/>
      <c r="AQ371" s="209"/>
      <c r="AR371" s="209"/>
      <c r="AS371" s="209"/>
      <c r="AT371" s="209"/>
      <c r="AU371" s="209"/>
      <c r="AV371" s="209"/>
      <c r="AW371" s="209"/>
      <c r="AX371" s="209"/>
      <c r="AY371" s="209"/>
      <c r="AZ371" s="209"/>
      <c r="BA371" s="209"/>
      <c r="BB371" s="209"/>
      <c r="BC371" s="209"/>
      <c r="BD371" s="209"/>
      <c r="BE371" s="209"/>
    </row>
    <row r="372" spans="1:57" s="17" customFormat="1" ht="15" customHeight="1" x14ac:dyDescent="0.2">
      <c r="A372" s="21"/>
      <c r="B372" s="60"/>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H372" s="22"/>
      <c r="AI372" s="22"/>
      <c r="AJ372" s="22"/>
      <c r="AM372" s="209"/>
      <c r="AN372" s="209"/>
      <c r="AO372" s="209"/>
      <c r="AP372" s="209"/>
      <c r="AQ372" s="209"/>
      <c r="AR372" s="209"/>
      <c r="AS372" s="209"/>
      <c r="AT372" s="209"/>
      <c r="AU372" s="209"/>
      <c r="AV372" s="209"/>
      <c r="AW372" s="209"/>
      <c r="AX372" s="209"/>
      <c r="AY372" s="209"/>
      <c r="AZ372" s="209"/>
      <c r="BA372" s="209"/>
      <c r="BB372" s="209"/>
      <c r="BC372" s="209"/>
      <c r="BD372" s="209"/>
      <c r="BE372" s="209"/>
    </row>
    <row r="373" spans="1:57" s="17" customFormat="1" ht="11.25" customHeight="1" x14ac:dyDescent="0.2">
      <c r="A373" s="21"/>
      <c r="B373" s="60"/>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H373" s="22"/>
      <c r="AI373" s="22"/>
      <c r="AJ373" s="22"/>
      <c r="AM373" s="209"/>
      <c r="AN373" s="209"/>
      <c r="AO373" s="209"/>
      <c r="AP373" s="209"/>
      <c r="AQ373" s="209"/>
      <c r="AR373" s="209"/>
      <c r="AS373" s="209"/>
      <c r="AT373" s="209"/>
      <c r="AU373" s="209"/>
      <c r="AV373" s="209"/>
      <c r="AW373" s="209"/>
      <c r="AX373" s="209"/>
      <c r="AY373" s="209"/>
      <c r="AZ373" s="209"/>
      <c r="BA373" s="209"/>
      <c r="BB373" s="209"/>
      <c r="BC373" s="209"/>
      <c r="BD373" s="209"/>
      <c r="BE373" s="209"/>
    </row>
    <row r="374" spans="1:57" s="17" customFormat="1" ht="12.75" customHeight="1" x14ac:dyDescent="0.2">
      <c r="A374" s="21"/>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H374" s="22"/>
      <c r="AI374" s="22"/>
      <c r="AJ374" s="22"/>
      <c r="AM374" s="209"/>
      <c r="AN374" s="209"/>
      <c r="AO374" s="209"/>
      <c r="AP374" s="209"/>
      <c r="AQ374" s="209"/>
      <c r="AR374" s="209"/>
      <c r="AS374" s="209"/>
      <c r="AT374" s="209"/>
      <c r="AU374" s="209"/>
      <c r="AV374" s="209"/>
      <c r="AW374" s="209"/>
      <c r="AX374" s="209"/>
      <c r="AY374" s="209"/>
      <c r="AZ374" s="209"/>
      <c r="BA374" s="209"/>
      <c r="BB374" s="209"/>
      <c r="BC374" s="209"/>
      <c r="BD374" s="209"/>
      <c r="BE374" s="209"/>
    </row>
    <row r="375" spans="1:57" s="17" customFormat="1" ht="15" customHeight="1" x14ac:dyDescent="0.2">
      <c r="A375" s="21"/>
      <c r="B375" s="29" t="s">
        <v>847</v>
      </c>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H375" s="22"/>
      <c r="AI375" s="22"/>
      <c r="AJ375" s="22"/>
      <c r="AM375" s="209"/>
      <c r="AN375" s="209"/>
      <c r="AO375" s="209"/>
      <c r="AP375" s="209"/>
      <c r="AQ375" s="209"/>
      <c r="AR375" s="209"/>
      <c r="AS375" s="209"/>
      <c r="AT375" s="209"/>
      <c r="AU375" s="209"/>
      <c r="AV375" s="209"/>
      <c r="AW375" s="209"/>
      <c r="AX375" s="209"/>
      <c r="AY375" s="209"/>
      <c r="AZ375" s="209"/>
      <c r="BA375" s="209"/>
      <c r="BB375" s="209"/>
      <c r="BC375" s="209"/>
      <c r="BD375" s="209"/>
      <c r="BE375" s="209"/>
    </row>
    <row r="376" spans="1:57" s="17" customFormat="1" ht="12.75" customHeight="1" x14ac:dyDescent="0.2">
      <c r="A376" s="21"/>
      <c r="B376" s="60"/>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H376" s="22"/>
      <c r="AI376" s="22"/>
      <c r="AJ376" s="22"/>
      <c r="AM376" s="209"/>
      <c r="AN376" s="209"/>
      <c r="AO376" s="209"/>
      <c r="AP376" s="209"/>
      <c r="AQ376" s="209"/>
      <c r="AR376" s="209"/>
      <c r="AS376" s="209"/>
      <c r="AT376" s="209"/>
      <c r="AU376" s="209"/>
      <c r="AV376" s="209"/>
      <c r="AW376" s="209"/>
      <c r="AX376" s="209"/>
      <c r="AY376" s="209"/>
      <c r="AZ376" s="209"/>
      <c r="BA376" s="209"/>
      <c r="BB376" s="209"/>
      <c r="BC376" s="209"/>
      <c r="BD376" s="209"/>
      <c r="BE376" s="209"/>
    </row>
    <row r="377" spans="1:57" s="17" customFormat="1" ht="11.25" customHeight="1" thickBot="1" x14ac:dyDescent="0.25">
      <c r="A377" s="21"/>
      <c r="B377" s="60"/>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H377" s="22"/>
      <c r="AI377" s="22"/>
      <c r="AJ377" s="22"/>
      <c r="AM377" s="209"/>
      <c r="AN377" s="209"/>
      <c r="AO377" s="209"/>
      <c r="AP377" s="209"/>
      <c r="AQ377" s="209"/>
      <c r="AR377" s="209"/>
      <c r="AS377" s="209"/>
      <c r="AT377" s="209"/>
      <c r="AU377" s="209"/>
      <c r="AV377" s="209"/>
      <c r="AW377" s="209"/>
      <c r="AX377" s="209"/>
      <c r="AY377" s="209"/>
      <c r="AZ377" s="209"/>
      <c r="BA377" s="209"/>
      <c r="BB377" s="209"/>
      <c r="BC377" s="209"/>
      <c r="BD377" s="209"/>
      <c r="BE377" s="209"/>
    </row>
    <row r="378" spans="1:57" s="17" customFormat="1" ht="15" customHeight="1" thickBot="1" x14ac:dyDescent="0.25">
      <c r="A378" s="21"/>
      <c r="B378" s="388" t="s">
        <v>142</v>
      </c>
      <c r="C378" s="382"/>
      <c r="D378" s="389"/>
      <c r="E378" s="390"/>
      <c r="F378" s="390"/>
      <c r="G378" s="390"/>
      <c r="H378" s="390"/>
      <c r="I378" s="390"/>
      <c r="J378" s="390"/>
      <c r="K378" s="390"/>
      <c r="L378" s="390"/>
      <c r="M378" s="390"/>
      <c r="N378" s="390"/>
      <c r="O378" s="390"/>
      <c r="P378" s="390"/>
      <c r="Q378" s="390"/>
      <c r="R378" s="390"/>
      <c r="S378" s="390"/>
      <c r="T378" s="390"/>
      <c r="U378" s="391"/>
      <c r="V378" s="380"/>
      <c r="W378" s="380"/>
      <c r="X378" s="380"/>
      <c r="Y378" s="380"/>
      <c r="Z378" s="380"/>
      <c r="AA378" s="380"/>
      <c r="AB378" s="417" t="s">
        <v>836</v>
      </c>
      <c r="AH378" s="22"/>
      <c r="AI378" s="22"/>
      <c r="AJ378" s="22"/>
      <c r="AM378" s="209"/>
      <c r="AN378" s="209"/>
      <c r="AO378" s="209"/>
      <c r="AP378" s="209"/>
      <c r="AQ378" s="209"/>
      <c r="AR378" s="209"/>
      <c r="AS378" s="209"/>
      <c r="AT378" s="209"/>
      <c r="AU378" s="210"/>
      <c r="AV378" s="209"/>
      <c r="AW378" s="209"/>
      <c r="AX378" s="209"/>
      <c r="AY378" s="209"/>
      <c r="AZ378" s="209"/>
      <c r="BA378" s="209"/>
      <c r="BB378" s="209"/>
      <c r="BC378" s="209"/>
      <c r="BD378" s="209"/>
      <c r="BE378" s="209"/>
    </row>
    <row r="379" spans="1:57" s="17" customFormat="1" ht="10.5" customHeight="1" x14ac:dyDescent="0.2">
      <c r="A379" s="21"/>
      <c r="B379" s="64"/>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3"/>
      <c r="AH379" s="22"/>
      <c r="AI379" s="22"/>
      <c r="AJ379" s="22"/>
      <c r="AM379" s="209"/>
      <c r="AN379" s="209"/>
      <c r="AO379" s="209"/>
      <c r="AP379" s="209"/>
      <c r="AQ379" s="209"/>
      <c r="AR379" s="209"/>
      <c r="AS379" s="209"/>
      <c r="AT379" s="209"/>
      <c r="AU379" s="210"/>
      <c r="AV379" s="209"/>
      <c r="AW379" s="209"/>
      <c r="AX379" s="209"/>
      <c r="AY379" s="209"/>
      <c r="AZ379" s="209"/>
      <c r="BA379" s="209"/>
      <c r="BB379" s="209"/>
      <c r="BC379" s="209"/>
      <c r="BD379" s="209"/>
      <c r="BE379" s="209"/>
    </row>
    <row r="380" spans="1:57" s="17" customFormat="1" ht="15" customHeight="1" x14ac:dyDescent="0.2">
      <c r="A380" s="21"/>
      <c r="B380" s="64"/>
      <c r="C380" s="66" t="s">
        <v>141</v>
      </c>
      <c r="D380" s="66"/>
      <c r="E380" s="66"/>
      <c r="F380" s="66"/>
      <c r="G380" s="66"/>
      <c r="H380" s="66"/>
      <c r="I380" s="66"/>
      <c r="J380" s="66"/>
      <c r="K380" s="66"/>
      <c r="L380" s="66"/>
      <c r="M380" s="66"/>
      <c r="N380" s="66"/>
      <c r="O380" s="66"/>
      <c r="P380" s="66"/>
      <c r="Q380" s="66"/>
      <c r="R380" s="66"/>
      <c r="S380" s="66"/>
      <c r="T380" s="66"/>
      <c r="U380" s="655" t="s">
        <v>111</v>
      </c>
      <c r="V380" s="656"/>
      <c r="W380" s="656"/>
      <c r="X380" s="656"/>
      <c r="Y380" s="656"/>
      <c r="Z380" s="656"/>
      <c r="AA380" s="657"/>
      <c r="AB380" s="72"/>
      <c r="AH380" s="22"/>
      <c r="AI380" s="22"/>
      <c r="AJ380" s="22"/>
      <c r="AM380" s="209"/>
      <c r="AN380" s="209"/>
      <c r="AO380" s="209"/>
      <c r="AP380" s="209"/>
      <c r="AQ380" s="209"/>
      <c r="AR380" s="209"/>
      <c r="AS380" s="209"/>
      <c r="AT380" s="209"/>
      <c r="AU380" s="210"/>
      <c r="AV380" s="209"/>
      <c r="AW380" s="209"/>
      <c r="AX380" s="209"/>
      <c r="AY380" s="209"/>
      <c r="AZ380" s="209"/>
      <c r="BA380" s="209"/>
      <c r="BB380" s="209"/>
      <c r="BC380" s="209"/>
      <c r="BD380" s="209"/>
      <c r="BE380" s="209"/>
    </row>
    <row r="381" spans="1:57" s="17" customFormat="1" ht="12.75" customHeight="1" x14ac:dyDescent="0.2">
      <c r="A381" s="21"/>
      <c r="B381" s="64"/>
      <c r="C381" s="208"/>
      <c r="D381" s="208"/>
      <c r="E381" s="208"/>
      <c r="F381" s="208"/>
      <c r="G381" s="208"/>
      <c r="H381" s="208"/>
      <c r="I381" s="208"/>
      <c r="J381" s="208"/>
      <c r="K381" s="208"/>
      <c r="L381" s="208"/>
      <c r="M381" s="208"/>
      <c r="N381" s="208"/>
      <c r="O381" s="208"/>
      <c r="P381" s="208"/>
      <c r="Q381" s="208"/>
      <c r="R381" s="208"/>
      <c r="S381" s="208"/>
      <c r="T381" s="208"/>
      <c r="U381" s="208"/>
      <c r="V381" s="208"/>
      <c r="W381" s="208"/>
      <c r="X381" s="208"/>
      <c r="Y381" s="208"/>
      <c r="Z381" s="208"/>
      <c r="AA381" s="208"/>
      <c r="AB381" s="72"/>
      <c r="AH381" s="22"/>
      <c r="AI381" s="22"/>
      <c r="AJ381" s="22"/>
      <c r="AM381" s="209"/>
      <c r="AN381" s="209"/>
      <c r="AO381" s="209"/>
      <c r="AP381" s="209"/>
      <c r="AQ381" s="209"/>
      <c r="AR381" s="209"/>
      <c r="AS381" s="209"/>
      <c r="AT381" s="209"/>
      <c r="AU381" s="210"/>
      <c r="AV381" s="209"/>
      <c r="AW381" s="209"/>
      <c r="AX381" s="209"/>
      <c r="AY381" s="209"/>
      <c r="AZ381" s="209"/>
      <c r="BA381" s="209"/>
      <c r="BB381" s="209"/>
      <c r="BC381" s="209"/>
      <c r="BD381" s="209"/>
      <c r="BE381" s="209"/>
    </row>
    <row r="382" spans="1:57" s="17" customFormat="1" ht="12.75" customHeight="1" x14ac:dyDescent="0.2">
      <c r="A382" s="21"/>
      <c r="B382" s="64"/>
      <c r="C382" s="531" t="s">
        <v>1396</v>
      </c>
      <c r="D382" s="208"/>
      <c r="E382" s="208"/>
      <c r="F382" s="208"/>
      <c r="G382" s="208"/>
      <c r="H382" s="208"/>
      <c r="I382" s="208"/>
      <c r="J382" s="208"/>
      <c r="K382" s="208"/>
      <c r="L382" s="208"/>
      <c r="M382" s="208"/>
      <c r="N382" s="208"/>
      <c r="O382" s="208"/>
      <c r="P382" s="208"/>
      <c r="Q382" s="208"/>
      <c r="R382" s="208"/>
      <c r="S382" s="208"/>
      <c r="T382" s="208"/>
      <c r="U382" s="208"/>
      <c r="V382" s="208"/>
      <c r="W382" s="208"/>
      <c r="X382" s="208"/>
      <c r="Y382" s="603" t="s">
        <v>66</v>
      </c>
      <c r="Z382" s="604"/>
      <c r="AA382" s="605"/>
      <c r="AB382" s="72"/>
      <c r="AH382" s="22"/>
      <c r="AI382" s="22"/>
      <c r="AJ382" s="22"/>
      <c r="AM382" s="209"/>
      <c r="AN382" s="209"/>
      <c r="AO382" s="209"/>
      <c r="AP382" s="209"/>
      <c r="AQ382" s="209"/>
      <c r="AR382" s="209"/>
      <c r="AS382" s="209"/>
      <c r="AT382" s="209"/>
      <c r="AU382" s="210"/>
      <c r="AV382" s="209"/>
      <c r="AW382" s="209"/>
      <c r="AX382" s="209"/>
      <c r="AY382" s="209"/>
      <c r="AZ382" s="209"/>
      <c r="BA382" s="209"/>
      <c r="BB382" s="209"/>
      <c r="BC382" s="209"/>
      <c r="BD382" s="209"/>
      <c r="BE382" s="209"/>
    </row>
    <row r="383" spans="1:57" s="17" customFormat="1" ht="12.75" customHeight="1" x14ac:dyDescent="0.2">
      <c r="A383" s="21"/>
      <c r="B383" s="64"/>
      <c r="C383" s="208"/>
      <c r="D383" s="208"/>
      <c r="E383" s="208"/>
      <c r="F383" s="208"/>
      <c r="G383" s="208"/>
      <c r="H383" s="208"/>
      <c r="I383" s="208"/>
      <c r="J383" s="208"/>
      <c r="K383" s="208"/>
      <c r="L383" s="208"/>
      <c r="M383" s="208"/>
      <c r="N383" s="208"/>
      <c r="O383" s="208"/>
      <c r="P383" s="208"/>
      <c r="Q383" s="208"/>
      <c r="R383" s="208"/>
      <c r="S383" s="208"/>
      <c r="T383" s="208"/>
      <c r="U383" s="208"/>
      <c r="V383" s="208"/>
      <c r="W383" s="208"/>
      <c r="X383" s="208"/>
      <c r="Y383" s="208"/>
      <c r="Z383" s="536" t="str">
        <f>IF(SUM(COUNTIF(Y13,".."),COUNTIF(Y382,".."))&gt;0,"",IF(Y382&gt;Y13,"Error: Counter Fraud staff &gt; total FTE",""))</f>
        <v/>
      </c>
      <c r="AA383" s="537" t="str">
        <f>IF(Z383="","","h")</f>
        <v/>
      </c>
      <c r="AB383" s="72"/>
      <c r="AH383" s="22"/>
      <c r="AI383" s="22"/>
      <c r="AJ383" s="22"/>
      <c r="AM383" s="209"/>
      <c r="AN383" s="209"/>
      <c r="AO383" s="209"/>
      <c r="AP383" s="209"/>
      <c r="AQ383" s="209"/>
      <c r="AR383" s="209"/>
      <c r="AS383" s="209"/>
      <c r="AT383" s="209"/>
      <c r="AU383" s="210"/>
      <c r="AV383" s="209"/>
      <c r="AW383" s="209"/>
      <c r="AX383" s="209"/>
      <c r="AY383" s="209"/>
      <c r="AZ383" s="209"/>
      <c r="BA383" s="209"/>
      <c r="BB383" s="209"/>
      <c r="BC383" s="209"/>
      <c r="BD383" s="209"/>
      <c r="BE383" s="209"/>
    </row>
    <row r="384" spans="1:57" s="17" customFormat="1" ht="15" customHeight="1" x14ac:dyDescent="0.2">
      <c r="A384" s="21"/>
      <c r="B384" s="64"/>
      <c r="C384" s="686" t="s">
        <v>853</v>
      </c>
      <c r="D384" s="686"/>
      <c r="E384" s="686"/>
      <c r="F384" s="686"/>
      <c r="G384" s="686"/>
      <c r="H384" s="686"/>
      <c r="I384" s="686"/>
      <c r="J384" s="686"/>
      <c r="K384" s="686"/>
      <c r="L384" s="686"/>
      <c r="M384" s="686"/>
      <c r="N384" s="686"/>
      <c r="O384" s="686"/>
      <c r="P384" s="686"/>
      <c r="Q384" s="686"/>
      <c r="R384" s="686"/>
      <c r="S384" s="686"/>
      <c r="T384" s="686"/>
      <c r="U384" s="686"/>
      <c r="V384" s="686"/>
      <c r="W384" s="686"/>
      <c r="X384" s="686"/>
      <c r="Y384" s="686"/>
      <c r="Z384" s="686"/>
      <c r="AA384" s="686"/>
      <c r="AB384" s="72"/>
      <c r="AH384" s="22"/>
      <c r="AI384" s="22"/>
      <c r="AJ384" s="22"/>
      <c r="AM384" s="209"/>
      <c r="AN384" s="209"/>
      <c r="AO384" s="209"/>
      <c r="AP384" s="209"/>
      <c r="AQ384" s="209"/>
      <c r="AR384" s="209"/>
      <c r="AS384" s="209"/>
      <c r="AT384" s="209"/>
      <c r="AU384" s="208"/>
      <c r="AV384" s="209"/>
      <c r="AW384" s="209"/>
      <c r="AX384" s="209"/>
      <c r="AY384" s="209"/>
      <c r="AZ384" s="209"/>
      <c r="BA384" s="209"/>
      <c r="BB384" s="209"/>
      <c r="BC384" s="209"/>
      <c r="BD384" s="209"/>
      <c r="BE384" s="209"/>
    </row>
    <row r="385" spans="1:57" s="17" customFormat="1" ht="15" customHeight="1" x14ac:dyDescent="0.2">
      <c r="A385" s="21"/>
      <c r="B385" s="64"/>
      <c r="C385" s="686"/>
      <c r="D385" s="686"/>
      <c r="E385" s="686"/>
      <c r="F385" s="686"/>
      <c r="G385" s="686"/>
      <c r="H385" s="686"/>
      <c r="I385" s="686"/>
      <c r="J385" s="686"/>
      <c r="K385" s="686"/>
      <c r="L385" s="686"/>
      <c r="M385" s="686"/>
      <c r="N385" s="686"/>
      <c r="O385" s="686"/>
      <c r="P385" s="686"/>
      <c r="Q385" s="686"/>
      <c r="R385" s="686"/>
      <c r="S385" s="686"/>
      <c r="T385" s="686"/>
      <c r="U385" s="686"/>
      <c r="V385" s="686"/>
      <c r="W385" s="686"/>
      <c r="X385" s="686"/>
      <c r="Y385" s="686"/>
      <c r="Z385" s="686"/>
      <c r="AA385" s="686"/>
      <c r="AB385" s="72"/>
      <c r="AH385" s="22"/>
      <c r="AI385" s="22"/>
      <c r="AJ385" s="22"/>
      <c r="AM385" s="209"/>
      <c r="AN385" s="209"/>
      <c r="AO385" s="209"/>
      <c r="AP385" s="209"/>
      <c r="AQ385" s="209"/>
      <c r="AR385" s="210"/>
      <c r="AS385" s="210"/>
      <c r="AT385" s="210"/>
      <c r="AU385" s="209"/>
      <c r="AV385" s="210"/>
      <c r="AW385" s="210"/>
      <c r="AX385" s="211"/>
      <c r="AY385" s="211"/>
      <c r="AZ385" s="211"/>
      <c r="BA385" s="212"/>
      <c r="BB385" s="212"/>
      <c r="BC385" s="212"/>
      <c r="BD385" s="209"/>
      <c r="BE385" s="209"/>
    </row>
    <row r="386" spans="1:57" s="17" customFormat="1" ht="15" customHeight="1" x14ac:dyDescent="0.2">
      <c r="A386" s="21"/>
      <c r="B386" s="64"/>
      <c r="D386" s="59"/>
      <c r="E386" s="59"/>
      <c r="F386" s="59"/>
      <c r="G386" s="59"/>
      <c r="H386" s="59"/>
      <c r="I386" s="59"/>
      <c r="J386" s="59"/>
      <c r="K386" s="59"/>
      <c r="L386" s="59"/>
      <c r="M386" s="59"/>
      <c r="N386" s="59"/>
      <c r="O386" s="59"/>
      <c r="P386" s="59"/>
      <c r="Q386" s="59"/>
      <c r="R386" s="59"/>
      <c r="S386" s="59"/>
      <c r="T386" s="59"/>
      <c r="U386" s="59"/>
      <c r="V386" s="59"/>
      <c r="W386" s="59"/>
      <c r="X386" s="59"/>
      <c r="Y386" s="59"/>
      <c r="Z386" s="59"/>
      <c r="AA386" s="59"/>
      <c r="AB386" s="72"/>
      <c r="AH386" s="22"/>
      <c r="AI386" s="22"/>
      <c r="AJ386" s="22"/>
      <c r="AM386" s="209"/>
      <c r="AN386" s="209"/>
      <c r="AO386" s="209"/>
      <c r="AP386" s="209"/>
      <c r="AQ386" s="209"/>
      <c r="AR386" s="210"/>
      <c r="AS386" s="210"/>
      <c r="AT386" s="210"/>
      <c r="AU386" s="209"/>
      <c r="AV386" s="210"/>
      <c r="AW386" s="210"/>
      <c r="AX386" s="213"/>
      <c r="AY386" s="213"/>
      <c r="AZ386" s="213"/>
      <c r="BA386" s="213"/>
      <c r="BB386" s="213"/>
      <c r="BC386" s="213"/>
      <c r="BD386" s="209"/>
      <c r="BE386" s="209"/>
    </row>
    <row r="387" spans="1:57" s="17" customFormat="1" ht="15" customHeight="1" x14ac:dyDescent="0.2">
      <c r="A387" s="21"/>
      <c r="B387" s="64"/>
      <c r="C387" s="59"/>
      <c r="D387" s="59"/>
      <c r="E387" s="59"/>
      <c r="F387" s="59"/>
      <c r="G387" s="59"/>
      <c r="H387" s="59"/>
      <c r="I387" s="59"/>
      <c r="J387" s="59"/>
      <c r="K387" s="59"/>
      <c r="L387" s="59"/>
      <c r="M387" s="59"/>
      <c r="N387" s="59"/>
      <c r="O387" s="59"/>
      <c r="P387" s="59"/>
      <c r="Q387" s="59"/>
      <c r="R387" s="59"/>
      <c r="S387" s="59"/>
      <c r="T387" s="59"/>
      <c r="U387" s="59"/>
      <c r="V387" s="667" t="s">
        <v>140</v>
      </c>
      <c r="W387" s="668"/>
      <c r="X387" s="668"/>
      <c r="Y387" s="668"/>
      <c r="Z387" s="668"/>
      <c r="AA387" s="669"/>
      <c r="AB387" s="72"/>
      <c r="AH387" s="22"/>
      <c r="AI387" s="22"/>
      <c r="AJ387" s="22"/>
      <c r="AM387" s="209"/>
      <c r="AN387" s="209"/>
      <c r="AO387" s="209"/>
      <c r="AP387" s="209"/>
      <c r="AQ387" s="209"/>
      <c r="AR387" s="210"/>
      <c r="AS387" s="210"/>
      <c r="AT387" s="210"/>
      <c r="AU387" s="209"/>
      <c r="AV387" s="210"/>
      <c r="AW387" s="210"/>
      <c r="AX387" s="214"/>
      <c r="AY387" s="214"/>
      <c r="AZ387" s="214"/>
      <c r="BA387" s="214"/>
      <c r="BB387" s="214"/>
      <c r="BC387" s="214"/>
      <c r="BD387" s="209"/>
      <c r="BE387" s="209"/>
    </row>
    <row r="388" spans="1:57" s="17" customFormat="1" ht="15" customHeight="1" x14ac:dyDescent="0.2">
      <c r="A388" s="21"/>
      <c r="B388" s="489"/>
      <c r="C388" s="490"/>
      <c r="D388" s="208"/>
      <c r="E388" s="208"/>
      <c r="F388" s="208"/>
      <c r="G388" s="208"/>
      <c r="H388" s="208"/>
      <c r="I388" s="208"/>
      <c r="J388" s="73"/>
      <c r="K388" s="73"/>
      <c r="L388" s="73"/>
      <c r="M388" s="75"/>
      <c r="N388" s="75"/>
      <c r="O388" s="75"/>
      <c r="P388" s="673" t="str">
        <f>Year-2&amp;"/"&amp;RIGHT(Year-1,2)</f>
        <v>2017/18</v>
      </c>
      <c r="Q388" s="674"/>
      <c r="R388" s="675"/>
      <c r="S388" s="676" t="str">
        <f>Year-1&amp;"/"&amp;RIGHT(Year,2)</f>
        <v>2018/19</v>
      </c>
      <c r="T388" s="677"/>
      <c r="U388" s="678"/>
      <c r="V388" s="812" t="str">
        <f>Year&amp;"/"&amp;RIGHT(Year+1,2)</f>
        <v>2019/20</v>
      </c>
      <c r="W388" s="813"/>
      <c r="X388" s="814"/>
      <c r="Y388" s="811" t="str">
        <f>Year+1&amp;"/"&amp;RIGHT(Year+2,2)</f>
        <v>2020/21</v>
      </c>
      <c r="Z388" s="677"/>
      <c r="AA388" s="678"/>
      <c r="AB388" s="72"/>
      <c r="AH388" s="22"/>
      <c r="AI388" s="22"/>
      <c r="AJ388" s="22"/>
      <c r="AM388" s="209"/>
      <c r="AN388" s="209"/>
      <c r="AO388" s="209"/>
      <c r="AP388" s="209"/>
      <c r="AQ388" s="209"/>
      <c r="AR388" s="210"/>
      <c r="AS388" s="210"/>
      <c r="AT388" s="210"/>
      <c r="AU388" s="209"/>
      <c r="AV388" s="210"/>
      <c r="AW388" s="210"/>
      <c r="AX388" s="214"/>
      <c r="AY388" s="214"/>
      <c r="AZ388" s="214"/>
      <c r="BA388" s="214"/>
      <c r="BB388" s="214"/>
      <c r="BC388" s="214"/>
      <c r="BD388" s="209"/>
      <c r="BE388" s="209"/>
    </row>
    <row r="389" spans="1:57" s="17" customFormat="1" ht="15" customHeight="1" x14ac:dyDescent="0.2">
      <c r="A389" s="21"/>
      <c r="B389" s="489"/>
      <c r="C389" s="208" t="s">
        <v>854</v>
      </c>
      <c r="D389" s="491"/>
      <c r="E389" s="208"/>
      <c r="F389" s="208"/>
      <c r="G389" s="208"/>
      <c r="H389" s="208"/>
      <c r="I389" s="208"/>
      <c r="J389" s="73"/>
      <c r="K389" s="73"/>
      <c r="L389" s="73"/>
      <c r="M389" s="75"/>
      <c r="N389" s="75"/>
      <c r="O389" s="75"/>
      <c r="P389" s="603" t="s">
        <v>66</v>
      </c>
      <c r="Q389" s="604"/>
      <c r="R389" s="605"/>
      <c r="S389" s="603" t="s">
        <v>66</v>
      </c>
      <c r="T389" s="604"/>
      <c r="U389" s="605"/>
      <c r="V389" s="603" t="s">
        <v>66</v>
      </c>
      <c r="W389" s="604"/>
      <c r="X389" s="605"/>
      <c r="Y389" s="603" t="s">
        <v>66</v>
      </c>
      <c r="Z389" s="604"/>
      <c r="AA389" s="605"/>
      <c r="AB389" s="72"/>
      <c r="AH389" s="22"/>
      <c r="AI389" s="22"/>
      <c r="AJ389" s="22"/>
      <c r="AM389" s="209"/>
      <c r="AN389" s="209"/>
      <c r="AO389" s="209"/>
      <c r="AP389" s="209"/>
      <c r="AQ389" s="209"/>
      <c r="AR389" s="208"/>
      <c r="AS389" s="208"/>
      <c r="AT389" s="208"/>
      <c r="AU389" s="209"/>
      <c r="AV389" s="208"/>
      <c r="AW389" s="208"/>
      <c r="AX389" s="208"/>
      <c r="AY389" s="208"/>
      <c r="AZ389" s="208"/>
      <c r="BA389" s="208"/>
      <c r="BB389" s="208"/>
      <c r="BC389" s="208"/>
      <c r="BD389" s="209"/>
      <c r="BE389" s="209"/>
    </row>
    <row r="390" spans="1:57" s="17" customFormat="1" ht="15" customHeight="1" x14ac:dyDescent="0.2">
      <c r="A390" s="21"/>
      <c r="B390" s="489"/>
      <c r="C390" s="531" t="s">
        <v>1397</v>
      </c>
      <c r="D390" s="491"/>
      <c r="E390" s="208"/>
      <c r="F390" s="208"/>
      <c r="G390" s="208"/>
      <c r="H390" s="208"/>
      <c r="I390" s="208"/>
      <c r="J390" s="73"/>
      <c r="K390" s="73"/>
      <c r="L390" s="73"/>
      <c r="M390" s="75"/>
      <c r="N390" s="75"/>
      <c r="O390" s="75"/>
      <c r="P390" s="603" t="s">
        <v>66</v>
      </c>
      <c r="Q390" s="604"/>
      <c r="R390" s="605"/>
      <c r="S390" s="603" t="s">
        <v>66</v>
      </c>
      <c r="T390" s="604"/>
      <c r="U390" s="605"/>
      <c r="V390" s="603" t="s">
        <v>66</v>
      </c>
      <c r="W390" s="604"/>
      <c r="X390" s="605"/>
      <c r="Y390" s="603" t="s">
        <v>66</v>
      </c>
      <c r="Z390" s="604"/>
      <c r="AA390" s="605"/>
      <c r="AB390" s="72"/>
      <c r="AH390" s="22"/>
      <c r="AI390" s="22"/>
      <c r="AJ390" s="22"/>
      <c r="AM390" s="209"/>
      <c r="AN390" s="209"/>
      <c r="AO390" s="209"/>
      <c r="AP390" s="209"/>
      <c r="AQ390" s="209"/>
      <c r="AR390" s="208"/>
      <c r="AS390" s="208"/>
      <c r="AT390" s="208"/>
      <c r="AU390" s="209"/>
      <c r="AV390" s="208"/>
      <c r="AW390" s="208"/>
      <c r="AX390" s="208"/>
      <c r="AY390" s="208"/>
      <c r="AZ390" s="208"/>
      <c r="BA390" s="208"/>
      <c r="BB390" s="208"/>
      <c r="BC390" s="208"/>
      <c r="BD390" s="209"/>
      <c r="BE390" s="209"/>
    </row>
    <row r="391" spans="1:57" s="17" customFormat="1" ht="15" customHeight="1" x14ac:dyDescent="0.2">
      <c r="A391" s="21"/>
      <c r="B391" s="489"/>
      <c r="C391" s="531" t="s">
        <v>1398</v>
      </c>
      <c r="D391" s="491"/>
      <c r="E391" s="208"/>
      <c r="F391" s="208"/>
      <c r="G391" s="208"/>
      <c r="H391" s="208"/>
      <c r="I391" s="208"/>
      <c r="J391" s="73"/>
      <c r="K391" s="73"/>
      <c r="L391" s="73"/>
      <c r="M391" s="75"/>
      <c r="N391" s="75"/>
      <c r="O391" s="75"/>
      <c r="P391" s="603" t="s">
        <v>66</v>
      </c>
      <c r="Q391" s="604"/>
      <c r="R391" s="605"/>
      <c r="S391" s="603" t="s">
        <v>66</v>
      </c>
      <c r="T391" s="604"/>
      <c r="U391" s="605"/>
      <c r="V391" s="603" t="s">
        <v>66</v>
      </c>
      <c r="W391" s="604"/>
      <c r="X391" s="605"/>
      <c r="Y391" s="603" t="s">
        <v>66</v>
      </c>
      <c r="Z391" s="604"/>
      <c r="AA391" s="605"/>
      <c r="AB391" s="72"/>
      <c r="AH391" s="22"/>
      <c r="AI391" s="22"/>
      <c r="AJ391" s="22"/>
      <c r="AM391" s="209"/>
      <c r="AN391" s="209"/>
      <c r="AO391" s="209"/>
      <c r="AP391" s="209"/>
      <c r="AQ391" s="209"/>
      <c r="AR391" s="208"/>
      <c r="AS391" s="208"/>
      <c r="AT391" s="208"/>
      <c r="AU391" s="209"/>
      <c r="AV391" s="208"/>
      <c r="AW391" s="208"/>
      <c r="AX391" s="208"/>
      <c r="AY391" s="208"/>
      <c r="AZ391" s="208"/>
      <c r="BA391" s="208"/>
      <c r="BB391" s="208"/>
      <c r="BC391" s="208"/>
      <c r="BD391" s="209"/>
      <c r="BE391" s="209"/>
    </row>
    <row r="392" spans="1:57" s="17" customFormat="1" ht="15" customHeight="1" thickBot="1" x14ac:dyDescent="0.25">
      <c r="A392" s="21"/>
      <c r="B392" s="64"/>
      <c r="C392" s="73"/>
      <c r="D392" s="74"/>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2"/>
      <c r="AH392" s="22"/>
      <c r="AI392" s="22"/>
      <c r="AJ392" s="22"/>
      <c r="AM392" s="209"/>
      <c r="AN392" s="209"/>
      <c r="AO392" s="209"/>
      <c r="AP392" s="209"/>
      <c r="AQ392" s="209"/>
      <c r="AR392" s="209"/>
      <c r="AS392" s="209"/>
      <c r="AT392" s="209"/>
      <c r="AU392" s="209"/>
      <c r="AV392" s="209"/>
      <c r="AW392" s="209"/>
      <c r="AX392" s="209"/>
      <c r="AY392" s="209"/>
      <c r="AZ392" s="209"/>
      <c r="BA392" s="209"/>
      <c r="BB392" s="209"/>
      <c r="BC392" s="209"/>
      <c r="BD392" s="209"/>
      <c r="BE392" s="209"/>
    </row>
    <row r="393" spans="1:57" s="17" customFormat="1" ht="15" customHeight="1" thickBot="1" x14ac:dyDescent="0.25">
      <c r="A393" s="21"/>
      <c r="B393" s="388" t="s">
        <v>139</v>
      </c>
      <c r="C393" s="382"/>
      <c r="D393" s="382"/>
      <c r="E393" s="382"/>
      <c r="F393" s="392"/>
      <c r="G393" s="392"/>
      <c r="H393" s="392"/>
      <c r="I393" s="392"/>
      <c r="J393" s="392"/>
      <c r="K393" s="392"/>
      <c r="L393" s="392"/>
      <c r="M393" s="392"/>
      <c r="N393" s="392"/>
      <c r="O393" s="392"/>
      <c r="P393" s="392"/>
      <c r="Q393" s="392"/>
      <c r="R393" s="392"/>
      <c r="S393" s="392"/>
      <c r="T393" s="392"/>
      <c r="U393" s="393"/>
      <c r="V393" s="380"/>
      <c r="W393" s="380"/>
      <c r="X393" s="380"/>
      <c r="Y393" s="380"/>
      <c r="Z393" s="380"/>
      <c r="AA393" s="380"/>
      <c r="AB393" s="417" t="s">
        <v>836</v>
      </c>
      <c r="AH393" s="22"/>
      <c r="AI393" s="22"/>
      <c r="AJ393" s="22"/>
      <c r="AM393" s="209"/>
      <c r="AN393" s="209"/>
      <c r="AO393" s="209"/>
      <c r="AP393" s="209"/>
      <c r="AQ393" s="209"/>
      <c r="AR393" s="209"/>
      <c r="AS393" s="209"/>
      <c r="AT393" s="209"/>
      <c r="AU393" s="209"/>
      <c r="AV393" s="209"/>
      <c r="AW393" s="209"/>
      <c r="AX393" s="209"/>
      <c r="AY393" s="209"/>
      <c r="AZ393" s="209"/>
      <c r="BA393" s="209"/>
      <c r="BB393" s="209"/>
      <c r="BC393" s="209"/>
      <c r="BD393" s="209"/>
      <c r="BE393" s="209"/>
    </row>
    <row r="394" spans="1:57" s="17" customFormat="1" ht="15" customHeight="1" x14ac:dyDescent="0.2">
      <c r="A394" s="21"/>
      <c r="B394" s="71"/>
      <c r="C394" s="70"/>
      <c r="D394" s="70"/>
      <c r="E394" s="70"/>
      <c r="F394" s="69"/>
      <c r="G394" s="69"/>
      <c r="H394" s="69"/>
      <c r="I394" s="69"/>
      <c r="J394" s="69"/>
      <c r="K394" s="69"/>
      <c r="L394" s="69"/>
      <c r="M394" s="69"/>
      <c r="N394" s="69"/>
      <c r="O394" s="69"/>
      <c r="P394" s="69"/>
      <c r="Q394" s="69"/>
      <c r="R394" s="69"/>
      <c r="S394" s="69"/>
      <c r="T394" s="69"/>
      <c r="U394" s="69"/>
      <c r="V394" s="69"/>
      <c r="W394" s="69"/>
      <c r="X394" s="69"/>
      <c r="Y394" s="69"/>
      <c r="Z394" s="69"/>
      <c r="AA394" s="69"/>
      <c r="AB394" s="68"/>
      <c r="AH394" s="22"/>
      <c r="AI394" s="22"/>
      <c r="AJ394" s="22"/>
      <c r="AM394" s="209"/>
      <c r="AN394" s="209"/>
      <c r="AO394" s="209"/>
      <c r="AP394" s="209"/>
      <c r="AQ394" s="209"/>
      <c r="AR394" s="209"/>
      <c r="AS394" s="209"/>
      <c r="AT394" s="209"/>
      <c r="AU394" s="209"/>
      <c r="AV394" s="209"/>
      <c r="AW394" s="209"/>
      <c r="AX394" s="209"/>
      <c r="AY394" s="209"/>
      <c r="AZ394" s="209"/>
      <c r="BA394" s="209"/>
      <c r="BB394" s="209"/>
      <c r="BC394" s="209"/>
      <c r="BD394" s="209"/>
      <c r="BE394" s="209"/>
    </row>
    <row r="395" spans="1:57" s="17" customFormat="1" ht="15" customHeight="1" x14ac:dyDescent="0.2">
      <c r="A395" s="21"/>
      <c r="B395" s="64"/>
      <c r="C395" s="685" t="s">
        <v>313</v>
      </c>
      <c r="D395" s="685"/>
      <c r="E395" s="685"/>
      <c r="F395" s="685"/>
      <c r="G395" s="685"/>
      <c r="H395" s="685"/>
      <c r="I395" s="685"/>
      <c r="J395" s="685"/>
      <c r="K395" s="685"/>
      <c r="L395" s="685"/>
      <c r="M395" s="685"/>
      <c r="N395" s="685"/>
      <c r="O395" s="685"/>
      <c r="P395" s="685"/>
      <c r="Q395" s="685"/>
      <c r="R395" s="685"/>
      <c r="S395" s="685"/>
      <c r="T395" s="685"/>
      <c r="U395" s="69"/>
      <c r="V395" s="69"/>
      <c r="W395" s="732" t="s">
        <v>111</v>
      </c>
      <c r="X395" s="733"/>
      <c r="Y395" s="733"/>
      <c r="Z395" s="733"/>
      <c r="AA395" s="734"/>
      <c r="AB395" s="63"/>
      <c r="AH395" s="22"/>
      <c r="AI395" s="22"/>
      <c r="AJ395" s="22"/>
      <c r="AM395" s="209"/>
      <c r="AN395" s="209"/>
      <c r="AO395" s="209"/>
      <c r="AP395" s="209"/>
      <c r="AQ395" s="209"/>
      <c r="AR395" s="209"/>
      <c r="AS395" s="209"/>
      <c r="AT395" s="209"/>
      <c r="AU395" s="209"/>
      <c r="AV395" s="209"/>
      <c r="AW395" s="209"/>
      <c r="AX395" s="209"/>
      <c r="AY395" s="209"/>
      <c r="AZ395" s="209"/>
      <c r="BA395" s="209"/>
      <c r="BB395" s="209"/>
      <c r="BC395" s="209"/>
      <c r="BD395" s="209"/>
      <c r="BE395" s="209"/>
    </row>
    <row r="396" spans="1:57" s="17" customFormat="1" ht="12" customHeight="1" x14ac:dyDescent="0.2">
      <c r="A396" s="21"/>
      <c r="B396" s="64"/>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3"/>
      <c r="AH396" s="22"/>
      <c r="AI396" s="22"/>
      <c r="AJ396" s="22"/>
      <c r="AM396" s="209"/>
      <c r="AN396" s="209"/>
      <c r="AO396" s="209"/>
      <c r="AP396" s="209"/>
      <c r="AQ396" s="209"/>
      <c r="AR396" s="209"/>
      <c r="AS396" s="209"/>
      <c r="AT396" s="209"/>
      <c r="AU396" s="209"/>
      <c r="AV396" s="209"/>
      <c r="AW396" s="209"/>
      <c r="AX396" s="209"/>
      <c r="AY396" s="209"/>
      <c r="AZ396" s="209"/>
      <c r="BA396" s="209"/>
      <c r="BB396" s="209"/>
      <c r="BC396" s="209"/>
      <c r="BD396" s="209"/>
      <c r="BE396" s="209"/>
    </row>
    <row r="397" spans="1:57" s="17" customFormat="1" ht="15" customHeight="1" x14ac:dyDescent="0.2">
      <c r="A397" s="21"/>
      <c r="B397" s="64"/>
      <c r="C397" s="699" t="str">
        <f>"Between the 1st April 2013 and the 31st March "&amp;Year&amp;", how much money have you been awarded by the courts as a result of POCA (excluding HB/CTR)?"</f>
        <v>Between the 1st April 2013 and the 31st March 2019, how much money have you been awarded by the courts as a result of POCA (excluding HB/CTR)?</v>
      </c>
      <c r="D397" s="699"/>
      <c r="E397" s="699"/>
      <c r="F397" s="699"/>
      <c r="G397" s="699"/>
      <c r="H397" s="699"/>
      <c r="I397" s="699"/>
      <c r="J397" s="699"/>
      <c r="K397" s="699"/>
      <c r="L397" s="699"/>
      <c r="M397" s="699"/>
      <c r="N397" s="699"/>
      <c r="O397" s="699"/>
      <c r="P397" s="699"/>
      <c r="Q397" s="699"/>
      <c r="R397" s="699"/>
      <c r="S397" s="699"/>
      <c r="T397" s="699"/>
      <c r="U397" s="699"/>
      <c r="V397" s="66"/>
      <c r="W397" s="66" t="s">
        <v>58</v>
      </c>
      <c r="X397" s="596" t="s">
        <v>66</v>
      </c>
      <c r="Y397" s="597"/>
      <c r="Z397" s="597"/>
      <c r="AA397" s="598"/>
      <c r="AB397" s="63"/>
      <c r="AH397" s="22"/>
      <c r="AI397" s="22"/>
      <c r="AJ397" s="22"/>
      <c r="AM397" s="209"/>
      <c r="AN397" s="209"/>
      <c r="AO397" s="209"/>
      <c r="AP397" s="209"/>
      <c r="AQ397" s="209"/>
      <c r="AR397" s="209"/>
      <c r="AS397" s="209"/>
      <c r="AT397" s="209"/>
      <c r="AU397" s="209"/>
      <c r="AV397" s="209"/>
      <c r="AW397" s="209"/>
      <c r="AX397" s="209"/>
      <c r="AY397" s="209"/>
      <c r="AZ397" s="209"/>
      <c r="BA397" s="209"/>
      <c r="BB397" s="209"/>
      <c r="BC397" s="209"/>
      <c r="BD397" s="209"/>
      <c r="BE397" s="209"/>
    </row>
    <row r="398" spans="1:57" s="17" customFormat="1" ht="15" customHeight="1" x14ac:dyDescent="0.2">
      <c r="A398" s="21"/>
      <c r="B398" s="64"/>
      <c r="C398" s="699"/>
      <c r="D398" s="699"/>
      <c r="E398" s="699"/>
      <c r="F398" s="699"/>
      <c r="G398" s="699"/>
      <c r="H398" s="699"/>
      <c r="I398" s="699"/>
      <c r="J398" s="699"/>
      <c r="K398" s="699"/>
      <c r="L398" s="699"/>
      <c r="M398" s="699"/>
      <c r="N398" s="699"/>
      <c r="O398" s="699"/>
      <c r="P398" s="699"/>
      <c r="Q398" s="699"/>
      <c r="R398" s="699"/>
      <c r="S398" s="699"/>
      <c r="T398" s="699"/>
      <c r="U398" s="699"/>
      <c r="V398" s="66"/>
      <c r="W398" s="66"/>
      <c r="X398" s="60"/>
      <c r="Y398" s="60"/>
      <c r="Z398" s="60"/>
      <c r="AA398" s="60"/>
      <c r="AB398" s="63"/>
      <c r="AH398" s="22"/>
      <c r="AI398" s="22"/>
      <c r="AJ398" s="22"/>
      <c r="AM398" s="209"/>
      <c r="AN398" s="209"/>
      <c r="AO398" s="209"/>
      <c r="AP398" s="209"/>
      <c r="AQ398" s="209"/>
      <c r="AR398" s="209"/>
      <c r="AS398" s="209"/>
      <c r="AT398" s="209"/>
      <c r="AU398" s="209"/>
      <c r="AV398" s="209"/>
      <c r="AW398" s="209"/>
      <c r="AX398" s="209"/>
      <c r="AY398" s="209"/>
      <c r="AZ398" s="209"/>
      <c r="BA398" s="209"/>
      <c r="BB398" s="209"/>
      <c r="BC398" s="209"/>
      <c r="BD398" s="209"/>
      <c r="BE398" s="209"/>
    </row>
    <row r="399" spans="1:57" s="17" customFormat="1" ht="12" customHeight="1" x14ac:dyDescent="0.2">
      <c r="A399" s="21"/>
      <c r="B399" s="64"/>
      <c r="C399" s="67"/>
      <c r="D399" s="67"/>
      <c r="E399" s="67"/>
      <c r="F399" s="67"/>
      <c r="G399" s="67"/>
      <c r="H399" s="67"/>
      <c r="I399" s="67"/>
      <c r="J399" s="67"/>
      <c r="K399" s="67"/>
      <c r="L399" s="67"/>
      <c r="M399" s="67"/>
      <c r="N399" s="67"/>
      <c r="O399" s="67"/>
      <c r="P399" s="67"/>
      <c r="Q399" s="67"/>
      <c r="R399" s="67"/>
      <c r="S399" s="67"/>
      <c r="T399" s="67"/>
      <c r="U399" s="67"/>
      <c r="V399" s="67"/>
      <c r="W399" s="67"/>
      <c r="X399" s="60"/>
      <c r="Y399" s="60"/>
      <c r="Z399" s="60"/>
      <c r="AA399" s="60"/>
      <c r="AB399" s="63"/>
      <c r="AH399" s="22"/>
      <c r="AI399" s="22"/>
      <c r="AJ399" s="22"/>
      <c r="AM399" s="209"/>
      <c r="AN399" s="209"/>
      <c r="AO399" s="209"/>
      <c r="AP399" s="209"/>
      <c r="AQ399" s="209"/>
      <c r="AR399" s="209"/>
      <c r="AS399" s="209"/>
      <c r="AT399" s="209"/>
      <c r="AU399" s="209"/>
      <c r="AV399" s="209"/>
      <c r="AW399" s="209"/>
      <c r="AX399" s="209"/>
      <c r="AY399" s="209"/>
      <c r="AZ399" s="209"/>
      <c r="BA399" s="209"/>
      <c r="BB399" s="209"/>
      <c r="BC399" s="209"/>
      <c r="BD399" s="209"/>
      <c r="BE399" s="209"/>
    </row>
    <row r="400" spans="1:57" s="17" customFormat="1" ht="15" customHeight="1" x14ac:dyDescent="0.2">
      <c r="A400" s="21"/>
      <c r="B400" s="64"/>
      <c r="C400" s="699" t="str">
        <f>"In total, between the 1st April 2013 and 31st March "&amp;Year&amp;", how much money have you received as a result of POCA cases (excluding HB/CTR)?"</f>
        <v>In total, between the 1st April 2013 and 31st March 2019, how much money have you received as a result of POCA cases (excluding HB/CTR)?</v>
      </c>
      <c r="D400" s="699"/>
      <c r="E400" s="699"/>
      <c r="F400" s="699"/>
      <c r="G400" s="699"/>
      <c r="H400" s="699"/>
      <c r="I400" s="699"/>
      <c r="J400" s="699"/>
      <c r="K400" s="699"/>
      <c r="L400" s="699"/>
      <c r="M400" s="699"/>
      <c r="N400" s="699"/>
      <c r="O400" s="699"/>
      <c r="P400" s="699"/>
      <c r="Q400" s="699"/>
      <c r="R400" s="699"/>
      <c r="S400" s="699"/>
      <c r="T400" s="699"/>
      <c r="U400" s="699"/>
      <c r="V400" s="65"/>
      <c r="W400" s="66" t="s">
        <v>58</v>
      </c>
      <c r="X400" s="596" t="s">
        <v>66</v>
      </c>
      <c r="Y400" s="597"/>
      <c r="Z400" s="597"/>
      <c r="AA400" s="598"/>
      <c r="AB400" s="63"/>
      <c r="AH400" s="22"/>
      <c r="AI400" s="22"/>
      <c r="AJ400" s="22"/>
      <c r="AM400" s="209"/>
      <c r="AN400" s="209"/>
      <c r="AO400" s="209"/>
      <c r="AP400" s="209"/>
      <c r="AQ400" s="209"/>
      <c r="AR400" s="209"/>
      <c r="AS400" s="209"/>
      <c r="AT400" s="209"/>
      <c r="AU400" s="209"/>
      <c r="AV400" s="209"/>
      <c r="AW400" s="209"/>
      <c r="AX400" s="209"/>
      <c r="AY400" s="209"/>
      <c r="AZ400" s="209"/>
      <c r="BA400" s="209"/>
      <c r="BB400" s="209"/>
      <c r="BC400" s="209"/>
      <c r="BD400" s="209"/>
      <c r="BE400" s="209"/>
    </row>
    <row r="401" spans="1:58" s="17" customFormat="1" ht="15" customHeight="1" x14ac:dyDescent="0.2">
      <c r="A401" s="21"/>
      <c r="B401" s="64"/>
      <c r="C401" s="699"/>
      <c r="D401" s="699"/>
      <c r="E401" s="699"/>
      <c r="F401" s="699"/>
      <c r="G401" s="699"/>
      <c r="H401" s="699"/>
      <c r="I401" s="699"/>
      <c r="J401" s="699"/>
      <c r="K401" s="699"/>
      <c r="L401" s="699"/>
      <c r="M401" s="699"/>
      <c r="N401" s="699"/>
      <c r="O401" s="699"/>
      <c r="P401" s="699"/>
      <c r="Q401" s="699"/>
      <c r="R401" s="699"/>
      <c r="S401" s="699"/>
      <c r="T401" s="699"/>
      <c r="U401" s="699"/>
      <c r="V401" s="65"/>
      <c r="W401" s="65"/>
      <c r="X401" s="60"/>
      <c r="Y401" s="60"/>
      <c r="Z401" s="60"/>
      <c r="AA401" s="60"/>
      <c r="AB401" s="63"/>
      <c r="AH401" s="22"/>
      <c r="AI401" s="22"/>
      <c r="AJ401" s="22"/>
      <c r="AM401" s="209"/>
      <c r="AN401" s="209"/>
      <c r="AO401" s="209"/>
      <c r="AP401" s="209"/>
      <c r="AQ401" s="209"/>
      <c r="AR401" s="209"/>
      <c r="AS401" s="209"/>
      <c r="AT401" s="209"/>
      <c r="AU401" s="209"/>
      <c r="AV401" s="209"/>
      <c r="AW401" s="209"/>
      <c r="AX401" s="209"/>
      <c r="AY401" s="209"/>
      <c r="AZ401" s="209"/>
      <c r="BA401" s="209"/>
      <c r="BB401" s="209"/>
      <c r="BC401" s="209"/>
      <c r="BD401" s="209"/>
      <c r="BE401" s="209"/>
    </row>
    <row r="402" spans="1:58" s="17" customFormat="1" ht="15" customHeight="1" thickBot="1" x14ac:dyDescent="0.25">
      <c r="A402" s="21"/>
      <c r="B402" s="64"/>
      <c r="C402" s="66"/>
      <c r="D402" s="65"/>
      <c r="E402" s="65"/>
      <c r="F402" s="65"/>
      <c r="G402" s="65"/>
      <c r="H402" s="65"/>
      <c r="I402" s="65"/>
      <c r="J402" s="65"/>
      <c r="K402" s="65"/>
      <c r="L402" s="65"/>
      <c r="M402" s="65"/>
      <c r="N402" s="65"/>
      <c r="O402" s="65"/>
      <c r="P402" s="65"/>
      <c r="Q402" s="65"/>
      <c r="R402" s="65"/>
      <c r="S402" s="65"/>
      <c r="T402" s="65"/>
      <c r="U402" s="65"/>
      <c r="V402" s="65"/>
      <c r="W402" s="65"/>
      <c r="X402" s="60"/>
      <c r="Y402" s="60"/>
      <c r="Z402" s="60"/>
      <c r="AA402" s="60"/>
      <c r="AB402" s="63"/>
      <c r="AH402" s="22"/>
      <c r="AI402" s="22"/>
      <c r="AJ402" s="22"/>
      <c r="AM402" s="209"/>
      <c r="AN402" s="209"/>
      <c r="AO402" s="209"/>
      <c r="AP402" s="209"/>
      <c r="AQ402" s="209"/>
      <c r="AR402" s="209"/>
      <c r="AS402" s="209"/>
      <c r="AT402" s="209"/>
      <c r="AU402" s="209"/>
      <c r="AV402" s="209"/>
      <c r="AW402" s="209"/>
      <c r="AX402" s="209"/>
      <c r="AY402" s="209"/>
      <c r="AZ402" s="209"/>
      <c r="BA402" s="209"/>
      <c r="BB402" s="209"/>
      <c r="BC402" s="209"/>
      <c r="BD402" s="209"/>
      <c r="BE402" s="209"/>
    </row>
    <row r="403" spans="1:58" s="17" customFormat="1" ht="15" customHeight="1" thickBot="1" x14ac:dyDescent="0.25">
      <c r="A403" s="21"/>
      <c r="B403" s="388" t="s">
        <v>138</v>
      </c>
      <c r="C403" s="382"/>
      <c r="D403" s="382"/>
      <c r="E403" s="382"/>
      <c r="F403" s="392"/>
      <c r="G403" s="392"/>
      <c r="H403" s="392"/>
      <c r="I403" s="392"/>
      <c r="J403" s="392"/>
      <c r="K403" s="392"/>
      <c r="L403" s="392"/>
      <c r="M403" s="392"/>
      <c r="N403" s="392"/>
      <c r="O403" s="392"/>
      <c r="P403" s="392"/>
      <c r="Q403" s="392"/>
      <c r="R403" s="392"/>
      <c r="S403" s="392"/>
      <c r="T403" s="392"/>
      <c r="U403" s="393"/>
      <c r="V403" s="380"/>
      <c r="W403" s="380"/>
      <c r="X403" s="380"/>
      <c r="Y403" s="380"/>
      <c r="Z403" s="380"/>
      <c r="AA403" s="380"/>
      <c r="AB403" s="417" t="s">
        <v>836</v>
      </c>
      <c r="AH403" s="22"/>
      <c r="AI403" s="22"/>
      <c r="AJ403" s="22"/>
      <c r="AM403" s="209"/>
      <c r="AN403" s="209"/>
      <c r="AO403" s="209"/>
      <c r="AP403" s="209"/>
      <c r="AQ403" s="209"/>
      <c r="AR403" s="209"/>
      <c r="AS403" s="209"/>
      <c r="AT403" s="209"/>
      <c r="AU403" s="209"/>
      <c r="AV403" s="209"/>
      <c r="AW403" s="209"/>
      <c r="AX403" s="209"/>
      <c r="AY403" s="209"/>
      <c r="AZ403" s="209"/>
      <c r="BA403" s="209"/>
      <c r="BB403" s="209"/>
      <c r="BC403" s="209"/>
      <c r="BD403" s="209"/>
      <c r="BE403" s="209"/>
    </row>
    <row r="404" spans="1:58" s="17" customFormat="1" ht="9.75" customHeight="1" x14ac:dyDescent="0.2">
      <c r="A404" s="21"/>
      <c r="B404" s="64"/>
      <c r="C404" s="62"/>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3"/>
      <c r="AH404" s="22"/>
      <c r="AI404" s="22"/>
      <c r="AJ404" s="22"/>
      <c r="AM404" s="209"/>
      <c r="AN404" s="209"/>
      <c r="AO404" s="209"/>
      <c r="AP404" s="209"/>
      <c r="AQ404" s="209"/>
      <c r="AR404" s="209"/>
      <c r="AS404" s="209"/>
      <c r="AT404" s="209"/>
      <c r="AU404" s="209"/>
      <c r="AV404" s="209"/>
      <c r="AW404" s="209"/>
      <c r="AX404" s="209"/>
      <c r="AY404" s="209"/>
      <c r="AZ404" s="209"/>
      <c r="BA404" s="209"/>
      <c r="BB404" s="209"/>
      <c r="BC404" s="209"/>
      <c r="BD404" s="209"/>
      <c r="BE404" s="209"/>
    </row>
    <row r="405" spans="1:58" s="17" customFormat="1" ht="15" customHeight="1" x14ac:dyDescent="0.2">
      <c r="A405" s="21"/>
      <c r="B405" s="64"/>
      <c r="C405" s="685" t="s">
        <v>137</v>
      </c>
      <c r="D405" s="685"/>
      <c r="E405" s="685"/>
      <c r="F405" s="685"/>
      <c r="G405" s="685"/>
      <c r="H405" s="685"/>
      <c r="I405" s="685"/>
      <c r="J405" s="685"/>
      <c r="K405" s="685"/>
      <c r="L405" s="685"/>
      <c r="M405" s="685"/>
      <c r="N405" s="685"/>
      <c r="O405" s="685"/>
      <c r="P405" s="685"/>
      <c r="Q405" s="685"/>
      <c r="R405" s="685"/>
      <c r="S405" s="685"/>
      <c r="T405" s="685"/>
      <c r="U405" s="685"/>
      <c r="V405" s="60"/>
      <c r="W405" s="60"/>
      <c r="X405" s="670" t="s">
        <v>111</v>
      </c>
      <c r="Y405" s="671"/>
      <c r="Z405" s="671"/>
      <c r="AA405" s="672"/>
      <c r="AB405" s="63"/>
      <c r="AH405" s="22"/>
      <c r="AI405" s="22"/>
      <c r="AJ405" s="22"/>
      <c r="AM405" s="209"/>
      <c r="AN405" s="209"/>
      <c r="AO405" s="209"/>
      <c r="AP405" s="209"/>
      <c r="AQ405" s="209"/>
      <c r="AR405" s="209"/>
      <c r="AS405" s="209"/>
      <c r="AT405" s="209"/>
      <c r="AU405" s="209"/>
      <c r="AV405" s="209"/>
      <c r="AW405" s="209"/>
      <c r="AX405" s="209"/>
      <c r="AY405" s="209"/>
      <c r="AZ405" s="209"/>
      <c r="BA405" s="209"/>
      <c r="BB405" s="209"/>
      <c r="BC405" s="209"/>
      <c r="BD405" s="209"/>
      <c r="BE405" s="209"/>
    </row>
    <row r="406" spans="1:58" s="17" customFormat="1" ht="9.75" customHeight="1" x14ac:dyDescent="0.2">
      <c r="A406" s="21"/>
      <c r="B406" s="64"/>
      <c r="C406" s="221"/>
      <c r="D406" s="221"/>
      <c r="E406" s="221"/>
      <c r="F406" s="221"/>
      <c r="G406" s="221"/>
      <c r="H406" s="221"/>
      <c r="I406" s="221"/>
      <c r="J406" s="221"/>
      <c r="K406" s="221"/>
      <c r="L406" s="221"/>
      <c r="M406" s="221"/>
      <c r="N406" s="221"/>
      <c r="O406" s="221"/>
      <c r="P406" s="221"/>
      <c r="Q406" s="221"/>
      <c r="R406" s="221"/>
      <c r="S406" s="221"/>
      <c r="T406" s="221"/>
      <c r="U406" s="221"/>
      <c r="V406" s="60"/>
      <c r="W406" s="60"/>
      <c r="X406" s="60"/>
      <c r="Y406" s="60"/>
      <c r="Z406" s="60"/>
      <c r="AA406" s="60"/>
      <c r="AB406" s="63"/>
      <c r="AH406" s="22"/>
      <c r="AI406" s="22"/>
      <c r="AJ406" s="22"/>
      <c r="AM406" s="209"/>
      <c r="AN406" s="209"/>
      <c r="AO406" s="209"/>
      <c r="AP406" s="209"/>
      <c r="AQ406" s="209"/>
      <c r="AR406" s="209"/>
      <c r="AS406" s="209"/>
      <c r="AT406" s="209"/>
      <c r="AU406" s="209"/>
      <c r="AV406" s="209"/>
      <c r="AW406" s="209"/>
      <c r="AX406" s="209"/>
      <c r="AY406" s="209"/>
      <c r="AZ406" s="209"/>
      <c r="BA406" s="209"/>
      <c r="BB406" s="209"/>
      <c r="BC406" s="209"/>
      <c r="BD406" s="209"/>
      <c r="BE406" s="209"/>
    </row>
    <row r="407" spans="1:58" s="17" customFormat="1" ht="15" customHeight="1" x14ac:dyDescent="0.2">
      <c r="A407" s="21"/>
      <c r="B407" s="64"/>
      <c r="C407" s="219"/>
      <c r="D407" s="219"/>
      <c r="E407" s="685" t="s">
        <v>253</v>
      </c>
      <c r="F407" s="685"/>
      <c r="G407" s="685"/>
      <c r="H407" s="685"/>
      <c r="I407" s="685"/>
      <c r="J407" s="685"/>
      <c r="K407" s="685"/>
      <c r="L407" s="685"/>
      <c r="M407" s="685"/>
      <c r="N407" s="685"/>
      <c r="O407" s="685"/>
      <c r="P407" s="685"/>
      <c r="Q407" s="685"/>
      <c r="R407" s="685"/>
      <c r="S407" s="685"/>
      <c r="T407" s="685"/>
      <c r="U407" s="685"/>
      <c r="V407" s="60"/>
      <c r="W407" s="60"/>
      <c r="X407" s="655" t="s">
        <v>111</v>
      </c>
      <c r="Y407" s="656"/>
      <c r="Z407" s="656"/>
      <c r="AA407" s="657"/>
      <c r="AB407" s="63"/>
      <c r="AH407" s="22"/>
      <c r="AI407" s="22"/>
      <c r="AJ407" s="22"/>
      <c r="AM407" s="209"/>
      <c r="AN407" s="209"/>
      <c r="AO407" s="209"/>
      <c r="AP407" s="209"/>
      <c r="AQ407" s="209"/>
      <c r="AR407" s="209"/>
      <c r="AS407" s="209"/>
      <c r="AT407" s="209"/>
      <c r="AU407" s="209"/>
      <c r="AV407" s="209"/>
      <c r="AW407" s="209"/>
      <c r="AX407" s="209"/>
      <c r="AY407" s="209"/>
      <c r="AZ407" s="209"/>
      <c r="BA407" s="209"/>
      <c r="BB407" s="209"/>
      <c r="BC407" s="209"/>
      <c r="BD407" s="209"/>
      <c r="BE407" s="209"/>
    </row>
    <row r="408" spans="1:58" s="17" customFormat="1" ht="11.25" customHeight="1" x14ac:dyDescent="0.2">
      <c r="A408" s="21"/>
      <c r="B408" s="64"/>
      <c r="C408" s="219"/>
      <c r="D408" s="219"/>
      <c r="E408" s="219"/>
      <c r="F408" s="219"/>
      <c r="G408" s="219"/>
      <c r="H408" s="219"/>
      <c r="I408" s="219"/>
      <c r="J408" s="219"/>
      <c r="K408" s="219"/>
      <c r="L408" s="219"/>
      <c r="M408" s="219"/>
      <c r="N408" s="219"/>
      <c r="O408" s="219"/>
      <c r="P408" s="219"/>
      <c r="Q408" s="219"/>
      <c r="R408" s="219"/>
      <c r="S408" s="219"/>
      <c r="T408" s="219"/>
      <c r="U408" s="219"/>
      <c r="V408" s="60"/>
      <c r="W408" s="60"/>
      <c r="X408" s="60"/>
      <c r="Y408" s="60"/>
      <c r="Z408" s="60"/>
      <c r="AA408" s="60"/>
      <c r="AB408" s="63"/>
      <c r="AI408" s="22"/>
      <c r="AJ408" s="22"/>
      <c r="AK408" s="22"/>
      <c r="AN408" s="209"/>
      <c r="AO408" s="209"/>
      <c r="AP408" s="209"/>
      <c r="AQ408" s="209"/>
      <c r="AR408" s="209"/>
      <c r="AS408" s="209"/>
      <c r="AT408" s="209"/>
      <c r="AU408" s="209"/>
      <c r="AV408" s="209"/>
      <c r="AW408" s="209"/>
      <c r="AX408" s="209"/>
      <c r="AY408" s="209"/>
      <c r="AZ408" s="209"/>
      <c r="BA408" s="209"/>
      <c r="BB408" s="209"/>
      <c r="BC408" s="209"/>
      <c r="BD408" s="209"/>
      <c r="BE408" s="209"/>
      <c r="BF408" s="209"/>
    </row>
    <row r="409" spans="1:58" s="17" customFormat="1" ht="15" customHeight="1" x14ac:dyDescent="0.2">
      <c r="A409" s="21"/>
      <c r="B409" s="64"/>
      <c r="C409" s="219"/>
      <c r="D409" s="219"/>
      <c r="E409" s="257" t="s">
        <v>314</v>
      </c>
      <c r="F409" s="221"/>
      <c r="G409" s="221"/>
      <c r="H409" s="221"/>
      <c r="I409" s="221"/>
      <c r="J409" s="221"/>
      <c r="K409" s="221"/>
      <c r="L409" s="221"/>
      <c r="M409" s="221"/>
      <c r="N409" s="221"/>
      <c r="O409" s="221"/>
      <c r="P409" s="221"/>
      <c r="Q409" s="221"/>
      <c r="R409" s="221"/>
      <c r="S409" s="221"/>
      <c r="T409" s="221"/>
      <c r="U409" s="219"/>
      <c r="V409" s="60"/>
      <c r="W409" s="60"/>
      <c r="X409" s="60"/>
      <c r="Y409" s="60"/>
      <c r="Z409" s="60"/>
      <c r="AA409" s="60"/>
      <c r="AB409" s="63"/>
      <c r="AH409" s="22"/>
      <c r="AI409" s="22"/>
      <c r="AJ409" s="22"/>
      <c r="AM409" s="209"/>
      <c r="AN409" s="209"/>
      <c r="AO409" s="209"/>
      <c r="AP409" s="209"/>
      <c r="AQ409" s="209"/>
      <c r="AR409" s="209"/>
      <c r="AS409" s="209"/>
      <c r="AT409" s="209"/>
      <c r="AU409" s="209"/>
      <c r="AV409" s="209"/>
      <c r="AW409" s="209"/>
      <c r="AX409" s="209"/>
      <c r="AY409" s="209"/>
      <c r="AZ409" s="209"/>
      <c r="BA409" s="209"/>
      <c r="BB409" s="209"/>
      <c r="BC409" s="209"/>
      <c r="BD409" s="209"/>
      <c r="BE409" s="209"/>
    </row>
    <row r="410" spans="1:58" s="17" customFormat="1" ht="11.25" customHeight="1" x14ac:dyDescent="0.2">
      <c r="A410" s="21"/>
      <c r="B410" s="64"/>
      <c r="C410" s="219"/>
      <c r="D410" s="219"/>
      <c r="E410" s="221"/>
      <c r="F410" s="221"/>
      <c r="G410" s="221"/>
      <c r="H410" s="221"/>
      <c r="I410" s="221"/>
      <c r="J410" s="221"/>
      <c r="K410" s="221"/>
      <c r="L410" s="221"/>
      <c r="M410" s="221"/>
      <c r="N410" s="221"/>
      <c r="O410" s="221"/>
      <c r="P410" s="221"/>
      <c r="Q410" s="221"/>
      <c r="R410" s="221"/>
      <c r="S410" s="221"/>
      <c r="T410" s="221"/>
      <c r="U410" s="219"/>
      <c r="V410" s="60"/>
      <c r="W410" s="60"/>
      <c r="X410" s="60"/>
      <c r="Y410" s="60"/>
      <c r="Z410" s="60"/>
      <c r="AA410" s="60"/>
      <c r="AB410" s="63"/>
      <c r="AH410" s="22"/>
      <c r="AI410" s="22"/>
      <c r="AJ410" s="22"/>
      <c r="AM410" s="209"/>
      <c r="AN410" s="209"/>
      <c r="AO410" s="209"/>
      <c r="AP410" s="209"/>
      <c r="AQ410" s="209"/>
      <c r="AR410" s="209"/>
      <c r="AS410" s="209"/>
      <c r="AT410" s="209"/>
      <c r="AU410" s="209"/>
      <c r="AV410" s="209"/>
      <c r="AW410" s="209"/>
      <c r="AX410" s="209"/>
      <c r="AY410" s="209"/>
      <c r="AZ410" s="209"/>
      <c r="BA410" s="209"/>
      <c r="BB410" s="209"/>
      <c r="BC410" s="209"/>
      <c r="BD410" s="209"/>
      <c r="BE410" s="209"/>
    </row>
    <row r="411" spans="1:58" s="17" customFormat="1" ht="15" customHeight="1" x14ac:dyDescent="0.2">
      <c r="A411" s="21"/>
      <c r="B411" s="64"/>
      <c r="C411" s="219"/>
      <c r="D411" s="219"/>
      <c r="E411" s="219"/>
      <c r="F411" s="685" t="s">
        <v>254</v>
      </c>
      <c r="G411" s="685"/>
      <c r="H411" s="685"/>
      <c r="I411" s="685"/>
      <c r="J411" s="685"/>
      <c r="K411" s="685"/>
      <c r="L411" s="221"/>
      <c r="M411" s="655" t="s">
        <v>111</v>
      </c>
      <c r="N411" s="657"/>
      <c r="O411" s="219"/>
      <c r="P411" s="219" t="s">
        <v>256</v>
      </c>
      <c r="Q411" s="219"/>
      <c r="R411" s="219"/>
      <c r="S411" s="219"/>
      <c r="T411" s="60"/>
      <c r="U411" s="60"/>
      <c r="V411" s="655" t="s">
        <v>111</v>
      </c>
      <c r="W411" s="657"/>
      <c r="X411" s="60"/>
      <c r="Y411" s="60"/>
      <c r="Z411" s="60"/>
      <c r="AA411" s="60"/>
      <c r="AB411" s="63"/>
      <c r="AH411" s="22"/>
      <c r="AI411" s="22"/>
      <c r="AJ411" s="22"/>
      <c r="AM411" s="209"/>
      <c r="AN411" s="209"/>
      <c r="AO411" s="209"/>
      <c r="AP411" s="209"/>
      <c r="AQ411" s="209"/>
      <c r="AR411" s="209"/>
      <c r="AS411" s="209"/>
      <c r="AT411" s="209"/>
      <c r="AU411" s="209"/>
      <c r="AV411" s="209"/>
      <c r="AW411" s="209"/>
      <c r="AX411" s="209"/>
      <c r="AY411" s="209"/>
      <c r="AZ411" s="209"/>
      <c r="BA411" s="209"/>
      <c r="BB411" s="209"/>
      <c r="BC411" s="209"/>
      <c r="BD411" s="209"/>
      <c r="BE411" s="209"/>
    </row>
    <row r="412" spans="1:58" s="17" customFormat="1" ht="15" customHeight="1" x14ac:dyDescent="0.2">
      <c r="A412" s="21"/>
      <c r="B412" s="64"/>
      <c r="C412" s="219"/>
      <c r="D412" s="219"/>
      <c r="E412" s="219"/>
      <c r="F412" s="219"/>
      <c r="G412" s="219"/>
      <c r="H412" s="219"/>
      <c r="I412" s="219"/>
      <c r="J412" s="219"/>
      <c r="K412" s="219"/>
      <c r="L412" s="219"/>
      <c r="M412" s="219"/>
      <c r="N412" s="219"/>
      <c r="O412" s="219"/>
      <c r="P412" s="219"/>
      <c r="Q412" s="219"/>
      <c r="R412" s="219"/>
      <c r="S412" s="219"/>
      <c r="T412" s="60"/>
      <c r="U412" s="60"/>
      <c r="V412" s="60"/>
      <c r="W412" s="60"/>
      <c r="X412" s="60"/>
      <c r="Y412" s="60"/>
      <c r="Z412" s="60"/>
      <c r="AA412" s="60"/>
      <c r="AB412" s="63"/>
      <c r="AH412" s="22"/>
      <c r="AI412" s="22"/>
      <c r="AJ412" s="22"/>
      <c r="AM412" s="209"/>
      <c r="AN412" s="209"/>
      <c r="AO412" s="209"/>
      <c r="AP412" s="209"/>
      <c r="AQ412" s="209"/>
      <c r="AR412" s="209"/>
      <c r="AS412" s="209"/>
      <c r="AT412" s="209"/>
      <c r="AU412" s="209"/>
      <c r="AV412" s="209"/>
      <c r="AW412" s="209"/>
      <c r="AX412" s="209"/>
      <c r="AY412" s="209"/>
      <c r="AZ412" s="209"/>
      <c r="BA412" s="209"/>
      <c r="BB412" s="209"/>
      <c r="BC412" s="209"/>
      <c r="BD412" s="209"/>
      <c r="BE412" s="209"/>
    </row>
    <row r="413" spans="1:58" s="17" customFormat="1" ht="15" customHeight="1" x14ac:dyDescent="0.2">
      <c r="A413" s="21"/>
      <c r="B413" s="64"/>
      <c r="C413" s="219"/>
      <c r="D413" s="219"/>
      <c r="E413" s="219"/>
      <c r="F413" s="685" t="s">
        <v>255</v>
      </c>
      <c r="G413" s="685"/>
      <c r="H413" s="685"/>
      <c r="I413" s="685"/>
      <c r="J413" s="685"/>
      <c r="K413" s="685"/>
      <c r="L413" s="219"/>
      <c r="M413" s="655" t="s">
        <v>111</v>
      </c>
      <c r="N413" s="657"/>
      <c r="O413" s="219"/>
      <c r="P413" s="685" t="s">
        <v>166</v>
      </c>
      <c r="Q413" s="685"/>
      <c r="R413" s="685"/>
      <c r="S413" s="685"/>
      <c r="T413" s="685"/>
      <c r="U413" s="60"/>
      <c r="V413" s="655" t="s">
        <v>111</v>
      </c>
      <c r="W413" s="657"/>
      <c r="X413" s="60"/>
      <c r="Y413" s="60"/>
      <c r="Z413" s="60"/>
      <c r="AA413" s="60"/>
      <c r="AB413" s="63"/>
      <c r="AH413" s="22"/>
      <c r="AI413" s="22"/>
      <c r="AJ413" s="22"/>
      <c r="AM413" s="209"/>
      <c r="AN413" s="209"/>
      <c r="AO413" s="209"/>
      <c r="AP413" s="209"/>
      <c r="AQ413" s="209"/>
      <c r="AR413" s="209"/>
      <c r="AS413" s="209"/>
      <c r="AT413" s="209"/>
      <c r="AU413" s="209"/>
      <c r="AV413" s="209"/>
      <c r="AW413" s="209"/>
      <c r="AX413" s="209"/>
      <c r="AY413" s="209"/>
      <c r="AZ413" s="209"/>
      <c r="BA413" s="209"/>
      <c r="BB413" s="209"/>
      <c r="BC413" s="209"/>
      <c r="BD413" s="209"/>
      <c r="BE413" s="209"/>
    </row>
    <row r="414" spans="1:58" s="17" customFormat="1" ht="15" customHeight="1" x14ac:dyDescent="0.2">
      <c r="A414" s="21"/>
      <c r="B414" s="64"/>
      <c r="C414" s="219"/>
      <c r="D414" s="219"/>
      <c r="E414" s="219"/>
      <c r="F414" s="685"/>
      <c r="G414" s="685"/>
      <c r="H414" s="685"/>
      <c r="I414" s="685"/>
      <c r="J414" s="685"/>
      <c r="K414" s="685"/>
      <c r="L414" s="219"/>
      <c r="M414" s="219"/>
      <c r="N414" s="219"/>
      <c r="O414" s="219"/>
      <c r="P414" s="219"/>
      <c r="Q414" s="219"/>
      <c r="R414" s="219"/>
      <c r="S414" s="219"/>
      <c r="T414" s="60"/>
      <c r="U414" s="60"/>
      <c r="V414" s="60"/>
      <c r="W414" s="60"/>
      <c r="X414" s="60"/>
      <c r="Y414" s="60"/>
      <c r="Z414" s="60"/>
      <c r="AA414" s="60"/>
      <c r="AB414" s="63"/>
      <c r="AH414" s="22"/>
      <c r="AI414" s="22"/>
      <c r="AJ414" s="22"/>
      <c r="AM414" s="209"/>
      <c r="AN414" s="209"/>
      <c r="AO414" s="209"/>
      <c r="AP414" s="209"/>
      <c r="AQ414" s="209"/>
      <c r="AR414" s="209"/>
      <c r="AS414" s="209"/>
      <c r="AT414" s="209"/>
      <c r="AU414" s="209"/>
      <c r="AV414" s="209"/>
      <c r="AW414" s="209"/>
      <c r="AX414" s="209"/>
      <c r="AY414" s="209"/>
      <c r="AZ414" s="209"/>
      <c r="BA414" s="209"/>
      <c r="BB414" s="209"/>
      <c r="BC414" s="209"/>
      <c r="BD414" s="209"/>
      <c r="BE414" s="209"/>
    </row>
    <row r="415" spans="1:58" s="17" customFormat="1" ht="15" customHeight="1" x14ac:dyDescent="0.2">
      <c r="A415" s="21"/>
      <c r="B415" s="64"/>
      <c r="C415" s="219"/>
      <c r="D415" s="219"/>
      <c r="E415" s="219"/>
      <c r="F415" s="222" t="s">
        <v>85</v>
      </c>
      <c r="G415" s="219"/>
      <c r="H415" s="219"/>
      <c r="I415" s="219"/>
      <c r="J415" s="219"/>
      <c r="K415" s="219"/>
      <c r="L415" s="219"/>
      <c r="M415" s="655" t="s">
        <v>111</v>
      </c>
      <c r="N415" s="657"/>
      <c r="O415" s="219"/>
      <c r="P415" s="714" t="s">
        <v>1356</v>
      </c>
      <c r="Q415" s="715"/>
      <c r="R415" s="715"/>
      <c r="S415" s="715"/>
      <c r="T415" s="715"/>
      <c r="U415" s="715"/>
      <c r="V415" s="715"/>
      <c r="W415" s="715"/>
      <c r="X415" s="715"/>
      <c r="Y415" s="716"/>
      <c r="Z415" s="60"/>
      <c r="AA415" s="60"/>
      <c r="AB415" s="63"/>
      <c r="AH415" s="22"/>
      <c r="AI415" s="22"/>
      <c r="AJ415" s="22"/>
      <c r="AM415" s="209"/>
      <c r="AN415" s="209"/>
      <c r="AO415" s="209"/>
      <c r="AP415" s="209"/>
      <c r="AQ415" s="209"/>
      <c r="AR415" s="209"/>
      <c r="AS415" s="209"/>
      <c r="AT415" s="209"/>
      <c r="AU415" s="209"/>
      <c r="AV415" s="209"/>
      <c r="AW415" s="209"/>
      <c r="AX415" s="209"/>
      <c r="AY415" s="209"/>
      <c r="AZ415" s="209"/>
      <c r="BA415" s="209"/>
      <c r="BB415" s="209"/>
      <c r="BC415" s="209"/>
      <c r="BD415" s="209"/>
      <c r="BE415" s="209"/>
    </row>
    <row r="416" spans="1:58" s="17" customFormat="1" ht="8.25" customHeight="1" x14ac:dyDescent="0.2">
      <c r="A416" s="21"/>
      <c r="B416" s="64"/>
      <c r="C416" s="219"/>
      <c r="D416" s="219"/>
      <c r="E416" s="219"/>
      <c r="F416" s="219"/>
      <c r="G416" s="219"/>
      <c r="H416" s="219"/>
      <c r="I416" s="219"/>
      <c r="J416" s="219"/>
      <c r="K416" s="219"/>
      <c r="L416" s="219"/>
      <c r="M416" s="219"/>
      <c r="N416" s="219"/>
      <c r="O416" s="219"/>
      <c r="P416" s="219"/>
      <c r="Q416" s="219"/>
      <c r="R416" s="219"/>
      <c r="S416" s="219"/>
      <c r="T416" s="219"/>
      <c r="U416" s="219"/>
      <c r="V416" s="60"/>
      <c r="W416" s="60"/>
      <c r="X416" s="60"/>
      <c r="Y416" s="60"/>
      <c r="Z416" s="60"/>
      <c r="AA416" s="60"/>
      <c r="AB416" s="63"/>
      <c r="AH416" s="22"/>
      <c r="AI416" s="22"/>
      <c r="AJ416" s="22"/>
      <c r="AM416" s="209"/>
      <c r="AN416" s="209"/>
      <c r="AO416" s="209"/>
      <c r="AP416" s="209"/>
      <c r="AQ416" s="209"/>
      <c r="AR416" s="209"/>
      <c r="AS416" s="209"/>
      <c r="AT416" s="209"/>
      <c r="AU416" s="209"/>
      <c r="AV416" s="209"/>
      <c r="AW416" s="209"/>
      <c r="AX416" s="209"/>
      <c r="AY416" s="209"/>
      <c r="AZ416" s="209"/>
      <c r="BA416" s="209"/>
      <c r="BB416" s="209"/>
      <c r="BC416" s="209"/>
      <c r="BD416" s="209"/>
      <c r="BE416" s="209"/>
    </row>
    <row r="417" spans="1:57" s="17" customFormat="1" ht="10.5" customHeight="1" x14ac:dyDescent="0.2">
      <c r="A417" s="21"/>
      <c r="B417" s="64"/>
      <c r="C417" s="685"/>
      <c r="D417" s="685"/>
      <c r="E417" s="685"/>
      <c r="F417" s="685"/>
      <c r="G417" s="685"/>
      <c r="H417" s="685"/>
      <c r="I417" s="685"/>
      <c r="J417" s="685"/>
      <c r="K417" s="685"/>
      <c r="L417" s="685"/>
      <c r="M417" s="685"/>
      <c r="N417" s="685"/>
      <c r="O417" s="685"/>
      <c r="P417" s="685"/>
      <c r="Q417" s="685"/>
      <c r="R417" s="685"/>
      <c r="S417" s="685"/>
      <c r="T417" s="685"/>
      <c r="U417" s="685"/>
      <c r="V417" s="60"/>
      <c r="W417" s="60"/>
      <c r="X417" s="60"/>
      <c r="Y417" s="60"/>
      <c r="Z417" s="60"/>
      <c r="AA417" s="60"/>
      <c r="AB417" s="63"/>
      <c r="AH417" s="22"/>
      <c r="AI417" s="22"/>
      <c r="AJ417" s="22"/>
      <c r="AM417" s="209"/>
      <c r="AN417" s="209"/>
      <c r="AO417" s="209"/>
      <c r="AP417" s="209"/>
      <c r="AQ417" s="209"/>
      <c r="AR417" s="209"/>
      <c r="AS417" s="209"/>
      <c r="AT417" s="209"/>
      <c r="AU417" s="209"/>
      <c r="AV417" s="209"/>
      <c r="AW417" s="209"/>
      <c r="AX417" s="209"/>
      <c r="AY417" s="209"/>
      <c r="AZ417" s="209"/>
      <c r="BA417" s="209"/>
      <c r="BB417" s="209"/>
      <c r="BC417" s="209"/>
      <c r="BD417" s="209"/>
      <c r="BE417" s="209"/>
    </row>
    <row r="418" spans="1:57" s="17" customFormat="1" ht="15" customHeight="1" x14ac:dyDescent="0.2">
      <c r="A418" s="21"/>
      <c r="B418" s="64"/>
      <c r="C418" s="722" t="s">
        <v>315</v>
      </c>
      <c r="D418" s="722"/>
      <c r="E418" s="722"/>
      <c r="F418" s="722"/>
      <c r="G418" s="722"/>
      <c r="H418" s="722"/>
      <c r="I418" s="722"/>
      <c r="J418" s="722"/>
      <c r="K418" s="722"/>
      <c r="L418" s="722"/>
      <c r="M418" s="722"/>
      <c r="N418" s="722"/>
      <c r="O418" s="722"/>
      <c r="P418" s="722"/>
      <c r="Q418" s="722"/>
      <c r="R418" s="722"/>
      <c r="S418" s="722"/>
      <c r="T418" s="722"/>
      <c r="U418" s="722"/>
      <c r="V418" s="60"/>
      <c r="W418" s="60"/>
      <c r="X418" s="670" t="s">
        <v>111</v>
      </c>
      <c r="Y418" s="671"/>
      <c r="Z418" s="671"/>
      <c r="AA418" s="672"/>
      <c r="AB418" s="63"/>
      <c r="AH418" s="22"/>
      <c r="AI418" s="22"/>
      <c r="AJ418" s="22"/>
      <c r="AM418" s="209"/>
      <c r="AN418" s="209"/>
      <c r="AO418" s="209"/>
      <c r="AP418" s="209"/>
      <c r="AQ418" s="209"/>
      <c r="AR418" s="209"/>
      <c r="AS418" s="209"/>
      <c r="AT418" s="209"/>
      <c r="AU418" s="209"/>
      <c r="AV418" s="209"/>
      <c r="AW418" s="209"/>
      <c r="AX418" s="209"/>
      <c r="AY418" s="209"/>
      <c r="AZ418" s="209"/>
      <c r="BA418" s="209"/>
      <c r="BB418" s="209"/>
      <c r="BC418" s="209"/>
      <c r="BD418" s="209"/>
      <c r="BE418" s="209"/>
    </row>
    <row r="419" spans="1:57" s="17" customFormat="1" ht="15" customHeight="1" x14ac:dyDescent="0.2">
      <c r="A419" s="21"/>
      <c r="B419" s="64"/>
      <c r="C419" s="722"/>
      <c r="D419" s="722"/>
      <c r="E419" s="722"/>
      <c r="F419" s="722"/>
      <c r="G419" s="722"/>
      <c r="H419" s="722"/>
      <c r="I419" s="722"/>
      <c r="J419" s="722"/>
      <c r="K419" s="722"/>
      <c r="L419" s="722"/>
      <c r="M419" s="722"/>
      <c r="N419" s="722"/>
      <c r="O419" s="722"/>
      <c r="P419" s="722"/>
      <c r="Q419" s="722"/>
      <c r="R419" s="722"/>
      <c r="S419" s="722"/>
      <c r="T419" s="722"/>
      <c r="U419" s="722"/>
      <c r="V419" s="60"/>
      <c r="W419" s="60"/>
      <c r="X419" s="60"/>
      <c r="Y419" s="60"/>
      <c r="Z419" s="60"/>
      <c r="AA419" s="60"/>
      <c r="AB419" s="63"/>
      <c r="AH419" s="22"/>
      <c r="AI419" s="22"/>
      <c r="AJ419" s="22"/>
      <c r="AM419" s="209"/>
      <c r="AN419" s="209"/>
      <c r="AO419" s="209"/>
      <c r="AP419" s="209"/>
      <c r="AQ419" s="209"/>
      <c r="AR419" s="209"/>
      <c r="AS419" s="209"/>
      <c r="AT419" s="209"/>
      <c r="AU419" s="209"/>
      <c r="AV419" s="209"/>
      <c r="AW419" s="209"/>
      <c r="AX419" s="209"/>
      <c r="AY419" s="209"/>
      <c r="AZ419" s="209"/>
      <c r="BA419" s="209"/>
      <c r="BB419" s="209"/>
      <c r="BC419" s="209"/>
      <c r="BD419" s="209"/>
      <c r="BE419" s="209"/>
    </row>
    <row r="420" spans="1:57" s="17" customFormat="1" ht="9.75" customHeight="1" x14ac:dyDescent="0.2">
      <c r="A420" s="21"/>
      <c r="B420" s="64"/>
      <c r="C420" s="62"/>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3"/>
      <c r="AH420" s="22"/>
      <c r="AI420" s="22"/>
      <c r="AJ420" s="22"/>
      <c r="AM420" s="209"/>
      <c r="AN420" s="209"/>
      <c r="AO420" s="209"/>
      <c r="AP420" s="209"/>
      <c r="AQ420" s="209"/>
      <c r="AR420" s="209"/>
      <c r="AS420" s="209"/>
      <c r="AT420" s="209"/>
      <c r="AU420" s="209"/>
      <c r="AV420" s="209"/>
      <c r="AW420" s="209"/>
      <c r="AX420" s="209"/>
      <c r="AY420" s="209"/>
      <c r="AZ420" s="209"/>
      <c r="BA420" s="209"/>
      <c r="BB420" s="209"/>
      <c r="BC420" s="209"/>
      <c r="BD420" s="209"/>
      <c r="BE420" s="209"/>
    </row>
    <row r="421" spans="1:57" s="17" customFormat="1" ht="15" customHeight="1" x14ac:dyDescent="0.2">
      <c r="A421" s="21"/>
      <c r="B421" s="64"/>
      <c r="D421" s="735" t="s">
        <v>316</v>
      </c>
      <c r="E421" s="735"/>
      <c r="F421" s="735"/>
      <c r="G421" s="735"/>
      <c r="H421" s="735"/>
      <c r="I421" s="735"/>
      <c r="J421" s="735"/>
      <c r="K421" s="735"/>
      <c r="L421" s="735"/>
      <c r="M421" s="735"/>
      <c r="N421" s="735"/>
      <c r="O421" s="735"/>
      <c r="P421" s="735"/>
      <c r="Q421" s="735"/>
      <c r="R421" s="735"/>
      <c r="S421" s="735"/>
      <c r="T421" s="735"/>
      <c r="U421" s="735"/>
      <c r="V421" s="60"/>
      <c r="W421" s="60"/>
      <c r="X421" s="655" t="s">
        <v>111</v>
      </c>
      <c r="Y421" s="656"/>
      <c r="Z421" s="656"/>
      <c r="AA421" s="657"/>
      <c r="AB421" s="63"/>
      <c r="AH421" s="22"/>
      <c r="AI421" s="22"/>
      <c r="AJ421" s="22"/>
      <c r="AM421" s="209"/>
      <c r="AN421" s="209"/>
      <c r="AO421" s="209"/>
      <c r="AP421" s="209"/>
      <c r="AQ421" s="209"/>
      <c r="AR421" s="209"/>
      <c r="AS421" s="209"/>
      <c r="AT421" s="209"/>
      <c r="AU421" s="209"/>
      <c r="AV421" s="209"/>
      <c r="AW421" s="209"/>
      <c r="AX421" s="209"/>
      <c r="AY421" s="209"/>
      <c r="AZ421" s="209"/>
      <c r="BA421" s="209"/>
      <c r="BB421" s="209"/>
      <c r="BC421" s="209"/>
      <c r="BD421" s="209"/>
      <c r="BE421" s="209"/>
    </row>
    <row r="422" spans="1:57" s="17" customFormat="1" ht="15" customHeight="1" x14ac:dyDescent="0.2">
      <c r="A422" s="21"/>
      <c r="B422" s="64"/>
      <c r="D422" s="735"/>
      <c r="E422" s="735"/>
      <c r="F422" s="735"/>
      <c r="G422" s="735"/>
      <c r="H422" s="735"/>
      <c r="I422" s="735"/>
      <c r="J422" s="735"/>
      <c r="K422" s="735"/>
      <c r="L422" s="735"/>
      <c r="M422" s="735"/>
      <c r="N422" s="735"/>
      <c r="O422" s="735"/>
      <c r="P422" s="735"/>
      <c r="Q422" s="735"/>
      <c r="R422" s="735"/>
      <c r="S422" s="735"/>
      <c r="T422" s="735"/>
      <c r="U422" s="735"/>
      <c r="V422" s="60"/>
      <c r="W422" s="60"/>
      <c r="X422" s="60"/>
      <c r="Y422" s="60"/>
      <c r="Z422" s="60"/>
      <c r="AA422" s="60"/>
      <c r="AB422" s="63"/>
      <c r="AH422" s="22"/>
      <c r="AI422" s="22"/>
      <c r="AJ422" s="22"/>
      <c r="AM422" s="209"/>
      <c r="AN422" s="209"/>
      <c r="AO422" s="209"/>
      <c r="AP422" s="209"/>
      <c r="AQ422" s="209"/>
      <c r="AR422" s="209"/>
      <c r="AS422" s="209"/>
      <c r="AT422" s="209"/>
      <c r="AU422" s="209"/>
      <c r="AV422" s="209"/>
      <c r="AW422" s="209"/>
      <c r="AX422" s="209"/>
      <c r="AY422" s="209"/>
      <c r="AZ422" s="209"/>
      <c r="BA422" s="209"/>
      <c r="BB422" s="209"/>
      <c r="BC422" s="209"/>
      <c r="BD422" s="209"/>
      <c r="BE422" s="209"/>
    </row>
    <row r="423" spans="1:57" s="17" customFormat="1" ht="9.75" customHeight="1" x14ac:dyDescent="0.2">
      <c r="A423" s="21"/>
      <c r="B423" s="64"/>
      <c r="C423" s="221"/>
      <c r="D423" s="221"/>
      <c r="E423" s="221"/>
      <c r="F423" s="221"/>
      <c r="G423" s="221"/>
      <c r="H423" s="221"/>
      <c r="I423" s="221"/>
      <c r="J423" s="221"/>
      <c r="K423" s="221"/>
      <c r="L423" s="221"/>
      <c r="M423" s="221"/>
      <c r="N423" s="221"/>
      <c r="O423" s="221"/>
      <c r="P423" s="221"/>
      <c r="Q423" s="221"/>
      <c r="R423" s="221"/>
      <c r="S423" s="221"/>
      <c r="T423" s="221"/>
      <c r="U423" s="221"/>
      <c r="V423" s="60"/>
      <c r="W423" s="60"/>
      <c r="X423" s="60"/>
      <c r="Y423" s="60"/>
      <c r="Z423" s="60"/>
      <c r="AA423" s="60"/>
      <c r="AB423" s="63"/>
      <c r="AH423" s="22"/>
      <c r="AI423" s="22"/>
      <c r="AJ423" s="22"/>
      <c r="AM423" s="209"/>
      <c r="AN423" s="209"/>
      <c r="AO423" s="209"/>
      <c r="AP423" s="209"/>
      <c r="AQ423" s="209"/>
      <c r="AR423" s="209"/>
      <c r="AS423" s="209"/>
      <c r="AT423" s="209"/>
      <c r="AU423" s="209"/>
      <c r="AV423" s="209"/>
      <c r="AW423" s="209"/>
      <c r="AX423" s="209"/>
      <c r="AY423" s="209"/>
      <c r="AZ423" s="209"/>
      <c r="BA423" s="209"/>
      <c r="BB423" s="209"/>
      <c r="BC423" s="209"/>
      <c r="BD423" s="209"/>
      <c r="BE423" s="209"/>
    </row>
    <row r="424" spans="1:57" s="17" customFormat="1" ht="15" customHeight="1" x14ac:dyDescent="0.2">
      <c r="A424" s="21"/>
      <c r="B424" s="64"/>
      <c r="C424" s="221"/>
      <c r="D424" s="735" t="s">
        <v>317</v>
      </c>
      <c r="E424" s="735"/>
      <c r="F424" s="735"/>
      <c r="G424" s="735"/>
      <c r="H424" s="735"/>
      <c r="I424" s="735"/>
      <c r="J424" s="735"/>
      <c r="K424" s="735"/>
      <c r="L424" s="735"/>
      <c r="M424" s="735"/>
      <c r="N424" s="735"/>
      <c r="O424" s="735"/>
      <c r="P424" s="735"/>
      <c r="Q424" s="735"/>
      <c r="R424" s="735"/>
      <c r="S424" s="735"/>
      <c r="T424" s="735"/>
      <c r="U424" s="735"/>
      <c r="V424" s="60"/>
      <c r="W424" s="60"/>
      <c r="X424" s="655" t="s">
        <v>111</v>
      </c>
      <c r="Y424" s="656"/>
      <c r="Z424" s="656"/>
      <c r="AA424" s="657"/>
      <c r="AB424" s="63"/>
      <c r="AH424" s="22"/>
      <c r="AI424" s="22"/>
      <c r="AJ424" s="22"/>
      <c r="AM424" s="209"/>
      <c r="AN424" s="209"/>
      <c r="AO424" s="209"/>
      <c r="AP424" s="209"/>
      <c r="AQ424" s="209"/>
      <c r="AR424" s="209"/>
      <c r="AS424" s="209"/>
      <c r="AT424" s="209"/>
      <c r="AU424" s="209"/>
      <c r="AV424" s="209"/>
      <c r="AW424" s="209"/>
      <c r="AX424" s="209"/>
      <c r="AY424" s="209"/>
      <c r="AZ424" s="209"/>
      <c r="BA424" s="209"/>
      <c r="BB424" s="209"/>
      <c r="BC424" s="209"/>
      <c r="BD424" s="209"/>
      <c r="BE424" s="209"/>
    </row>
    <row r="425" spans="1:57" s="17" customFormat="1" ht="15" customHeight="1" x14ac:dyDescent="0.2">
      <c r="A425" s="21"/>
      <c r="B425" s="64"/>
      <c r="C425" s="221"/>
      <c r="D425" s="735"/>
      <c r="E425" s="735"/>
      <c r="F425" s="735"/>
      <c r="G425" s="735"/>
      <c r="H425" s="735"/>
      <c r="I425" s="735"/>
      <c r="J425" s="735"/>
      <c r="K425" s="735"/>
      <c r="L425" s="735"/>
      <c r="M425" s="735"/>
      <c r="N425" s="735"/>
      <c r="O425" s="735"/>
      <c r="P425" s="735"/>
      <c r="Q425" s="735"/>
      <c r="R425" s="735"/>
      <c r="S425" s="735"/>
      <c r="T425" s="735"/>
      <c r="U425" s="735"/>
      <c r="V425" s="60"/>
      <c r="W425" s="60"/>
      <c r="X425" s="60"/>
      <c r="Y425" s="60"/>
      <c r="Z425" s="60"/>
      <c r="AA425" s="60"/>
      <c r="AB425" s="63"/>
      <c r="AH425" s="22"/>
      <c r="AI425" s="22"/>
      <c r="AJ425" s="22"/>
      <c r="AM425" s="209"/>
      <c r="AN425" s="209"/>
      <c r="AO425" s="209"/>
      <c r="AP425" s="209"/>
      <c r="AQ425" s="209"/>
      <c r="AR425" s="209"/>
      <c r="AS425" s="209"/>
      <c r="AT425" s="209"/>
      <c r="AU425" s="209"/>
      <c r="AV425" s="209"/>
      <c r="AW425" s="209"/>
      <c r="AX425" s="209"/>
      <c r="AY425" s="209"/>
      <c r="AZ425" s="209"/>
      <c r="BA425" s="209"/>
      <c r="BB425" s="209"/>
      <c r="BC425" s="209"/>
      <c r="BD425" s="209"/>
      <c r="BE425" s="209"/>
    </row>
    <row r="426" spans="1:57" s="17" customFormat="1" ht="15" customHeight="1" thickBot="1" x14ac:dyDescent="0.25">
      <c r="A426" s="21"/>
      <c r="B426" s="64"/>
      <c r="C426" s="221"/>
      <c r="D426" s="221"/>
      <c r="E426" s="221"/>
      <c r="F426" s="221"/>
      <c r="G426" s="221"/>
      <c r="H426" s="221"/>
      <c r="I426" s="221"/>
      <c r="J426" s="221"/>
      <c r="K426" s="221"/>
      <c r="L426" s="221"/>
      <c r="M426" s="221"/>
      <c r="N426" s="221"/>
      <c r="O426" s="221"/>
      <c r="P426" s="221"/>
      <c r="Q426" s="221"/>
      <c r="R426" s="221"/>
      <c r="S426" s="221"/>
      <c r="T426" s="221"/>
      <c r="U426" s="221"/>
      <c r="V426" s="60"/>
      <c r="W426" s="60"/>
      <c r="AB426" s="63"/>
      <c r="AH426" s="22"/>
      <c r="AI426" s="22"/>
      <c r="AJ426" s="22"/>
      <c r="AM426" s="209"/>
      <c r="AN426" s="209"/>
      <c r="AO426" s="209"/>
      <c r="AP426" s="209"/>
      <c r="AQ426" s="209"/>
      <c r="AR426" s="209"/>
      <c r="AS426" s="209"/>
      <c r="AT426" s="209"/>
      <c r="AU426" s="209"/>
      <c r="AV426" s="209"/>
      <c r="AW426" s="209"/>
      <c r="AX426" s="209"/>
      <c r="AY426" s="209"/>
      <c r="AZ426" s="209"/>
      <c r="BA426" s="209"/>
      <c r="BB426" s="209"/>
      <c r="BC426" s="209"/>
      <c r="BD426" s="209"/>
      <c r="BE426" s="209"/>
    </row>
    <row r="427" spans="1:57" s="17" customFormat="1" ht="15" customHeight="1" thickBot="1" x14ac:dyDescent="0.25">
      <c r="A427" s="21"/>
      <c r="B427" s="394" t="s">
        <v>136</v>
      </c>
      <c r="C427" s="382"/>
      <c r="D427" s="382"/>
      <c r="E427" s="382"/>
      <c r="F427" s="392"/>
      <c r="G427" s="392"/>
      <c r="H427" s="392"/>
      <c r="I427" s="392"/>
      <c r="J427" s="392"/>
      <c r="K427" s="392"/>
      <c r="L427" s="395"/>
      <c r="M427" s="390"/>
      <c r="N427" s="390"/>
      <c r="O427" s="390"/>
      <c r="P427" s="390"/>
      <c r="Q427" s="390"/>
      <c r="R427" s="390"/>
      <c r="S427" s="390"/>
      <c r="T427" s="390"/>
      <c r="U427" s="391"/>
      <c r="V427" s="380"/>
      <c r="W427" s="380"/>
      <c r="X427" s="380"/>
      <c r="Y427" s="380"/>
      <c r="Z427" s="380"/>
      <c r="AA427" s="380"/>
      <c r="AB427" s="417" t="s">
        <v>836</v>
      </c>
      <c r="AH427" s="22"/>
      <c r="AI427" s="22"/>
      <c r="AJ427" s="22"/>
      <c r="AM427" s="209"/>
      <c r="AN427" s="209"/>
      <c r="AO427" s="209"/>
      <c r="AP427" s="209"/>
      <c r="AQ427" s="209"/>
      <c r="AR427" s="209"/>
      <c r="AS427" s="209"/>
      <c r="AT427" s="209"/>
      <c r="AU427" s="209"/>
      <c r="AV427" s="209"/>
      <c r="AW427" s="209"/>
      <c r="AX427" s="209"/>
      <c r="AY427" s="209"/>
      <c r="AZ427" s="209"/>
      <c r="BA427" s="209"/>
      <c r="BB427" s="209"/>
      <c r="BC427" s="209"/>
      <c r="BD427" s="209"/>
      <c r="BE427" s="209"/>
    </row>
    <row r="428" spans="1:57" s="17" customFormat="1" ht="12" customHeight="1" x14ac:dyDescent="0.2">
      <c r="A428" s="21"/>
      <c r="B428" s="25"/>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3"/>
      <c r="AH428" s="22"/>
      <c r="AI428" s="22"/>
      <c r="AJ428" s="22"/>
      <c r="AM428" s="209"/>
      <c r="AN428" s="209"/>
      <c r="AO428" s="209"/>
      <c r="AP428" s="209"/>
      <c r="AQ428" s="209"/>
      <c r="AR428" s="209"/>
      <c r="AS428" s="209"/>
      <c r="AT428" s="209"/>
      <c r="AU428" s="209"/>
      <c r="AV428" s="209"/>
      <c r="AW428" s="209"/>
      <c r="AX428" s="209"/>
      <c r="AY428" s="209"/>
      <c r="AZ428" s="209"/>
      <c r="BA428" s="209"/>
      <c r="BB428" s="209"/>
      <c r="BC428" s="209"/>
      <c r="BD428" s="209"/>
      <c r="BE428" s="209"/>
    </row>
    <row r="429" spans="1:57" s="17" customFormat="1" ht="9" customHeight="1" x14ac:dyDescent="0.2">
      <c r="A429" s="21"/>
      <c r="B429" s="25"/>
      <c r="C429" s="713" t="s">
        <v>135</v>
      </c>
      <c r="D429" s="713"/>
      <c r="E429" s="713"/>
      <c r="F429" s="713"/>
      <c r="G429" s="713"/>
      <c r="H429" s="713"/>
      <c r="I429" s="713"/>
      <c r="J429" s="713"/>
      <c r="K429" s="713"/>
      <c r="L429" s="713"/>
      <c r="M429" s="713"/>
      <c r="N429" s="713"/>
      <c r="O429" s="713"/>
      <c r="P429" s="713"/>
      <c r="Q429" s="713"/>
      <c r="R429" s="713"/>
      <c r="S429" s="713"/>
      <c r="T429" s="713"/>
      <c r="U429" s="713"/>
      <c r="V429" s="713"/>
      <c r="W429" s="713"/>
      <c r="X429" s="713"/>
      <c r="Y429" s="713"/>
      <c r="Z429" s="713"/>
      <c r="AA429" s="713"/>
      <c r="AB429" s="23"/>
      <c r="AH429" s="22"/>
      <c r="AI429" s="22"/>
      <c r="AJ429" s="22"/>
      <c r="AM429" s="209"/>
      <c r="AN429" s="209"/>
      <c r="AO429" s="209"/>
      <c r="AP429" s="209"/>
      <c r="AQ429" s="209"/>
      <c r="AR429" s="209"/>
      <c r="AS429" s="209"/>
      <c r="AT429" s="209"/>
      <c r="AU429" s="209"/>
      <c r="AV429" s="209"/>
      <c r="AW429" s="209"/>
      <c r="AX429" s="209"/>
      <c r="AY429" s="209"/>
      <c r="AZ429" s="209"/>
      <c r="BA429" s="209"/>
      <c r="BB429" s="209"/>
      <c r="BC429" s="209"/>
      <c r="BD429" s="209"/>
      <c r="BE429" s="209"/>
    </row>
    <row r="430" spans="1:57" s="17" customFormat="1" ht="15" customHeight="1" x14ac:dyDescent="0.2">
      <c r="A430" s="21"/>
      <c r="B430" s="25"/>
      <c r="C430" s="713"/>
      <c r="D430" s="713"/>
      <c r="E430" s="713"/>
      <c r="F430" s="713"/>
      <c r="G430" s="713"/>
      <c r="H430" s="713"/>
      <c r="I430" s="713"/>
      <c r="J430" s="713"/>
      <c r="K430" s="713"/>
      <c r="L430" s="713"/>
      <c r="M430" s="713"/>
      <c r="N430" s="713"/>
      <c r="O430" s="713"/>
      <c r="P430" s="713"/>
      <c r="Q430" s="713"/>
      <c r="R430" s="713"/>
      <c r="S430" s="713"/>
      <c r="T430" s="713"/>
      <c r="U430" s="713"/>
      <c r="V430" s="713"/>
      <c r="W430" s="713"/>
      <c r="X430" s="713"/>
      <c r="Y430" s="713"/>
      <c r="Z430" s="713"/>
      <c r="AA430" s="713"/>
      <c r="AB430" s="23"/>
      <c r="AH430" s="22"/>
      <c r="AI430" s="22"/>
      <c r="AJ430" s="22"/>
      <c r="AM430" s="209"/>
      <c r="AN430" s="209"/>
      <c r="AO430" s="209"/>
      <c r="AP430" s="209"/>
      <c r="AQ430" s="209"/>
      <c r="AR430" s="209"/>
      <c r="AS430" s="209"/>
      <c r="AT430" s="209"/>
      <c r="AU430" s="209"/>
      <c r="AV430" s="209"/>
      <c r="AW430" s="209"/>
      <c r="AX430" s="209"/>
      <c r="AY430" s="209"/>
      <c r="AZ430" s="209"/>
      <c r="BA430" s="209"/>
      <c r="BB430" s="209"/>
      <c r="BC430" s="209"/>
      <c r="BD430" s="209"/>
      <c r="BE430" s="209"/>
    </row>
    <row r="431" spans="1:57" s="17" customFormat="1" ht="12" customHeight="1" x14ac:dyDescent="0.2">
      <c r="A431" s="21"/>
      <c r="B431" s="25"/>
      <c r="C431" s="713"/>
      <c r="D431" s="713"/>
      <c r="E431" s="713"/>
      <c r="F431" s="713"/>
      <c r="G431" s="713"/>
      <c r="H431" s="713"/>
      <c r="I431" s="713"/>
      <c r="J431" s="713"/>
      <c r="K431" s="713"/>
      <c r="L431" s="713"/>
      <c r="M431" s="713"/>
      <c r="N431" s="713"/>
      <c r="O431" s="713"/>
      <c r="P431" s="713"/>
      <c r="Q431" s="713"/>
      <c r="R431" s="713"/>
      <c r="S431" s="713"/>
      <c r="T431" s="713"/>
      <c r="U431" s="713"/>
      <c r="V431" s="713"/>
      <c r="W431" s="713"/>
      <c r="X431" s="713"/>
      <c r="Y431" s="713"/>
      <c r="Z431" s="713"/>
      <c r="AA431" s="713"/>
      <c r="AB431" s="23"/>
      <c r="AH431" s="22"/>
      <c r="AI431" s="22"/>
      <c r="AJ431" s="22"/>
      <c r="AM431" s="209"/>
      <c r="AN431" s="209"/>
      <c r="AO431" s="209"/>
      <c r="AP431" s="209"/>
      <c r="AQ431" s="209"/>
      <c r="AR431" s="209"/>
      <c r="AS431" s="209"/>
      <c r="AT431" s="209"/>
      <c r="AU431" s="209"/>
      <c r="AV431" s="209"/>
      <c r="AW431" s="209"/>
      <c r="AX431" s="209"/>
      <c r="AY431" s="209"/>
      <c r="AZ431" s="209"/>
      <c r="BA431" s="209"/>
      <c r="BB431" s="209"/>
      <c r="BC431" s="209"/>
      <c r="BD431" s="209"/>
      <c r="BE431" s="209"/>
    </row>
    <row r="432" spans="1:57" s="17" customFormat="1" ht="13.5" customHeight="1" x14ac:dyDescent="0.2">
      <c r="A432" s="21"/>
      <c r="B432" s="25"/>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c r="AA432" s="59"/>
      <c r="AB432" s="58"/>
      <c r="AH432" s="22"/>
      <c r="AI432" s="22"/>
      <c r="AJ432" s="22"/>
      <c r="AM432" s="209"/>
      <c r="AN432" s="209"/>
      <c r="AO432" s="209"/>
      <c r="AP432" s="209"/>
      <c r="AQ432" s="209"/>
      <c r="AR432" s="209"/>
      <c r="AS432" s="209"/>
      <c r="AT432" s="209"/>
      <c r="AU432" s="209"/>
      <c r="AV432" s="209"/>
      <c r="AW432" s="209"/>
      <c r="AX432" s="209"/>
      <c r="AY432" s="209"/>
      <c r="AZ432" s="209"/>
      <c r="BA432" s="209"/>
      <c r="BB432" s="209"/>
      <c r="BC432" s="209"/>
      <c r="BD432" s="209"/>
      <c r="BE432" s="209"/>
    </row>
    <row r="433" spans="1:57" s="17" customFormat="1" ht="15" customHeight="1" x14ac:dyDescent="0.2">
      <c r="A433" s="21"/>
      <c r="B433" s="25"/>
      <c r="C433" s="24"/>
      <c r="D433" s="60"/>
      <c r="E433" s="62" t="s">
        <v>134</v>
      </c>
      <c r="F433" s="59"/>
      <c r="G433" s="59"/>
      <c r="H433" s="59"/>
      <c r="I433" s="59"/>
      <c r="J433" s="59"/>
      <c r="K433" s="819" t="s">
        <v>111</v>
      </c>
      <c r="L433" s="820"/>
      <c r="M433" s="820"/>
      <c r="N433" s="820"/>
      <c r="O433" s="820"/>
      <c r="P433" s="820"/>
      <c r="Q433" s="820"/>
      <c r="R433" s="820"/>
      <c r="S433" s="820"/>
      <c r="T433" s="820"/>
      <c r="U433" s="820"/>
      <c r="V433" s="820"/>
      <c r="W433" s="820"/>
      <c r="X433" s="820"/>
      <c r="Y433" s="820"/>
      <c r="Z433" s="820"/>
      <c r="AA433" s="821"/>
      <c r="AB433" s="58"/>
      <c r="AH433" s="22"/>
      <c r="AI433" s="22"/>
      <c r="AJ433" s="22"/>
      <c r="AM433" s="209"/>
      <c r="AN433" s="209"/>
      <c r="AO433" s="209"/>
      <c r="AP433" s="209"/>
      <c r="AQ433" s="209"/>
      <c r="AR433" s="209"/>
      <c r="AS433" s="209"/>
      <c r="AT433" s="209"/>
      <c r="AU433" s="209"/>
      <c r="AV433" s="209"/>
      <c r="AW433" s="209"/>
      <c r="AX433" s="209"/>
      <c r="AY433" s="209"/>
      <c r="AZ433" s="209"/>
      <c r="BA433" s="209"/>
      <c r="BB433" s="209"/>
      <c r="BC433" s="209"/>
      <c r="BD433" s="209"/>
      <c r="BE433" s="209"/>
    </row>
    <row r="434" spans="1:57" s="17" customFormat="1" ht="10.5" customHeight="1" x14ac:dyDescent="0.2">
      <c r="A434" s="21"/>
      <c r="B434" s="25"/>
      <c r="C434" s="24"/>
      <c r="D434" s="60"/>
      <c r="E434" s="62"/>
      <c r="F434" s="188"/>
      <c r="G434" s="188"/>
      <c r="H434" s="188"/>
      <c r="I434" s="188"/>
      <c r="J434" s="188"/>
      <c r="K434" s="190"/>
      <c r="L434" s="190"/>
      <c r="M434" s="190"/>
      <c r="N434" s="190"/>
      <c r="O434" s="190"/>
      <c r="P434" s="190"/>
      <c r="Q434" s="190"/>
      <c r="R434" s="190"/>
      <c r="S434" s="190"/>
      <c r="T434" s="190"/>
      <c r="U434" s="190"/>
      <c r="V434" s="190"/>
      <c r="W434" s="190"/>
      <c r="X434" s="190"/>
      <c r="Y434" s="190"/>
      <c r="Z434" s="190"/>
      <c r="AA434" s="190"/>
      <c r="AB434" s="58"/>
      <c r="AH434" s="22"/>
      <c r="AI434" s="22"/>
      <c r="AJ434" s="22"/>
      <c r="AM434" s="209"/>
      <c r="AN434" s="209"/>
      <c r="AO434" s="209"/>
      <c r="AP434" s="209"/>
      <c r="AQ434" s="209"/>
      <c r="AR434" s="209"/>
      <c r="AS434" s="209"/>
      <c r="AT434" s="209"/>
      <c r="AU434" s="209"/>
      <c r="AV434" s="209"/>
      <c r="AW434" s="209"/>
      <c r="AX434" s="209"/>
      <c r="AY434" s="209"/>
      <c r="AZ434" s="209"/>
      <c r="BA434" s="209"/>
      <c r="BB434" s="209"/>
      <c r="BC434" s="209"/>
      <c r="BD434" s="209"/>
      <c r="BE434" s="209"/>
    </row>
    <row r="435" spans="1:57" s="17" customFormat="1" ht="15" customHeight="1" x14ac:dyDescent="0.2">
      <c r="A435" s="21"/>
      <c r="B435" s="25"/>
      <c r="C435" s="24"/>
      <c r="D435" s="60"/>
      <c r="E435" s="62" t="s">
        <v>133</v>
      </c>
      <c r="F435" s="59"/>
      <c r="G435" s="59"/>
      <c r="H435" s="59"/>
      <c r="I435" s="59"/>
      <c r="J435" s="59"/>
      <c r="K435" s="819" t="s">
        <v>111</v>
      </c>
      <c r="L435" s="820"/>
      <c r="M435" s="820"/>
      <c r="N435" s="820"/>
      <c r="O435" s="820"/>
      <c r="P435" s="820"/>
      <c r="Q435" s="820"/>
      <c r="R435" s="820"/>
      <c r="S435" s="820"/>
      <c r="T435" s="820"/>
      <c r="U435" s="820"/>
      <c r="V435" s="820"/>
      <c r="W435" s="820"/>
      <c r="X435" s="820"/>
      <c r="Y435" s="820"/>
      <c r="Z435" s="820"/>
      <c r="AA435" s="821"/>
      <c r="AB435" s="58"/>
      <c r="AH435" s="22"/>
      <c r="AI435" s="22"/>
      <c r="AJ435" s="22"/>
      <c r="AM435" s="209"/>
      <c r="AN435" s="209"/>
      <c r="AO435" s="209"/>
      <c r="AP435" s="209"/>
      <c r="AQ435" s="209"/>
      <c r="AR435" s="209"/>
      <c r="AS435" s="209"/>
      <c r="AT435" s="209"/>
      <c r="AU435" s="209"/>
      <c r="AV435" s="209"/>
      <c r="AW435" s="209"/>
      <c r="AX435" s="209"/>
      <c r="AY435" s="209"/>
      <c r="AZ435" s="209"/>
      <c r="BA435" s="209"/>
      <c r="BB435" s="209"/>
      <c r="BC435" s="209"/>
      <c r="BD435" s="209"/>
      <c r="BE435" s="209"/>
    </row>
    <row r="436" spans="1:57" s="17" customFormat="1" ht="10.5" customHeight="1" x14ac:dyDescent="0.2">
      <c r="A436" s="21"/>
      <c r="B436" s="25"/>
      <c r="C436" s="24"/>
      <c r="D436" s="60"/>
      <c r="E436" s="62"/>
      <c r="F436" s="188"/>
      <c r="G436" s="188"/>
      <c r="H436" s="188"/>
      <c r="I436" s="188"/>
      <c r="J436" s="188"/>
      <c r="K436" s="191"/>
      <c r="L436" s="191"/>
      <c r="M436" s="191"/>
      <c r="N436" s="191"/>
      <c r="O436" s="191"/>
      <c r="P436" s="191"/>
      <c r="Q436" s="191"/>
      <c r="R436" s="191"/>
      <c r="S436" s="191"/>
      <c r="T436" s="191"/>
      <c r="U436" s="191"/>
      <c r="V436" s="191"/>
      <c r="W436" s="191"/>
      <c r="X436" s="191"/>
      <c r="Y436" s="191"/>
      <c r="Z436" s="191"/>
      <c r="AA436" s="191"/>
      <c r="AB436" s="58"/>
      <c r="AH436" s="22"/>
      <c r="AI436" s="22"/>
      <c r="AJ436" s="22"/>
      <c r="AM436" s="209"/>
      <c r="AN436" s="209"/>
      <c r="AO436" s="209"/>
      <c r="AP436" s="209"/>
      <c r="AQ436" s="209"/>
      <c r="AR436" s="209"/>
      <c r="AS436" s="209"/>
      <c r="AT436" s="209"/>
      <c r="AU436" s="209"/>
      <c r="AV436" s="209"/>
      <c r="AW436" s="209"/>
      <c r="AX436" s="209"/>
      <c r="AY436" s="209"/>
      <c r="AZ436" s="209"/>
      <c r="BA436" s="209"/>
      <c r="BB436" s="209"/>
      <c r="BC436" s="209"/>
      <c r="BD436" s="209"/>
      <c r="BE436" s="209"/>
    </row>
    <row r="437" spans="1:57" s="17" customFormat="1" ht="15" customHeight="1" x14ac:dyDescent="0.2">
      <c r="A437" s="21"/>
      <c r="B437" s="25"/>
      <c r="C437" s="24"/>
      <c r="D437" s="60"/>
      <c r="E437" s="61" t="s">
        <v>132</v>
      </c>
      <c r="F437" s="59"/>
      <c r="G437" s="59"/>
      <c r="H437" s="59"/>
      <c r="I437" s="59"/>
      <c r="J437" s="59"/>
      <c r="K437" s="819" t="s">
        <v>111</v>
      </c>
      <c r="L437" s="820"/>
      <c r="M437" s="820"/>
      <c r="N437" s="820"/>
      <c r="O437" s="820"/>
      <c r="P437" s="820"/>
      <c r="Q437" s="820"/>
      <c r="R437" s="820"/>
      <c r="S437" s="820"/>
      <c r="T437" s="820"/>
      <c r="U437" s="820"/>
      <c r="V437" s="820"/>
      <c r="W437" s="820"/>
      <c r="X437" s="820"/>
      <c r="Y437" s="820"/>
      <c r="Z437" s="820"/>
      <c r="AA437" s="821"/>
      <c r="AB437" s="58"/>
      <c r="AH437" s="22"/>
      <c r="AI437" s="22"/>
      <c r="AJ437" s="22"/>
      <c r="AM437" s="209"/>
      <c r="AN437" s="209"/>
      <c r="AO437" s="209"/>
      <c r="AP437" s="209"/>
      <c r="AQ437" s="209"/>
      <c r="AR437" s="209"/>
      <c r="AS437" s="209"/>
      <c r="AT437" s="209"/>
      <c r="AU437" s="209"/>
      <c r="AV437" s="209"/>
      <c r="AW437" s="209"/>
      <c r="AX437" s="209"/>
      <c r="AY437" s="209"/>
      <c r="AZ437" s="209"/>
      <c r="BA437" s="209"/>
      <c r="BB437" s="209"/>
      <c r="BC437" s="209"/>
      <c r="BD437" s="209"/>
      <c r="BE437" s="209"/>
    </row>
    <row r="438" spans="1:57" s="17" customFormat="1" ht="7.5" customHeight="1" x14ac:dyDescent="0.2">
      <c r="A438" s="21"/>
      <c r="B438" s="25"/>
      <c r="C438" s="24"/>
      <c r="D438" s="60"/>
      <c r="E438" s="61"/>
      <c r="F438" s="59"/>
      <c r="G438" s="59"/>
      <c r="H438" s="59"/>
      <c r="I438" s="59"/>
      <c r="J438" s="59"/>
      <c r="K438" s="191"/>
      <c r="L438" s="191"/>
      <c r="M438" s="191"/>
      <c r="N438" s="191"/>
      <c r="O438" s="191"/>
      <c r="P438" s="191"/>
      <c r="Q438" s="191"/>
      <c r="R438" s="191"/>
      <c r="S438" s="191"/>
      <c r="T438" s="191"/>
      <c r="U438" s="191"/>
      <c r="V438" s="191"/>
      <c r="W438" s="191"/>
      <c r="X438" s="191"/>
      <c r="Y438" s="191"/>
      <c r="Z438" s="191"/>
      <c r="AA438" s="191"/>
      <c r="AB438" s="58"/>
      <c r="AH438" s="22"/>
      <c r="AI438" s="22"/>
      <c r="AJ438" s="22"/>
      <c r="AM438" s="209"/>
      <c r="AN438" s="209"/>
      <c r="AO438" s="209"/>
      <c r="AP438" s="209"/>
      <c r="AQ438" s="209"/>
      <c r="AR438" s="209"/>
      <c r="AS438" s="209"/>
      <c r="AT438" s="209"/>
      <c r="AU438" s="209"/>
      <c r="AV438" s="209"/>
      <c r="AW438" s="209"/>
      <c r="AX438" s="209"/>
      <c r="AY438" s="209"/>
      <c r="AZ438" s="209"/>
      <c r="BA438" s="209"/>
      <c r="BB438" s="209"/>
      <c r="BC438" s="209"/>
      <c r="BD438" s="209"/>
      <c r="BE438" s="209"/>
    </row>
    <row r="439" spans="1:57" s="17" customFormat="1" ht="6.75" customHeight="1" x14ac:dyDescent="0.2">
      <c r="A439" s="21"/>
      <c r="B439" s="20"/>
      <c r="C439" s="439"/>
      <c r="D439" s="439"/>
      <c r="E439" s="439"/>
      <c r="F439" s="439"/>
      <c r="G439" s="439"/>
      <c r="H439" s="439"/>
      <c r="I439" s="439"/>
      <c r="J439" s="439"/>
      <c r="K439" s="439"/>
      <c r="L439" s="439"/>
      <c r="M439" s="439"/>
      <c r="N439" s="439"/>
      <c r="O439" s="439"/>
      <c r="P439" s="439"/>
      <c r="Q439" s="439"/>
      <c r="R439" s="439"/>
      <c r="S439" s="439"/>
      <c r="T439" s="439"/>
      <c r="U439" s="439"/>
      <c r="V439" s="439"/>
      <c r="W439" s="439"/>
      <c r="X439" s="439"/>
      <c r="Y439" s="439"/>
      <c r="Z439" s="439"/>
      <c r="AA439" s="439"/>
      <c r="AB439" s="18"/>
      <c r="AH439" s="22"/>
      <c r="AI439" s="22"/>
      <c r="AJ439" s="22"/>
      <c r="AM439" s="209"/>
      <c r="AN439" s="209"/>
      <c r="AO439" s="209"/>
      <c r="AP439" s="209"/>
      <c r="AQ439" s="209"/>
      <c r="AR439" s="209"/>
      <c r="AS439" s="209"/>
      <c r="AT439" s="209"/>
      <c r="AU439" s="209"/>
      <c r="AV439" s="209"/>
      <c r="AW439" s="209"/>
      <c r="AX439" s="209"/>
      <c r="AY439" s="209"/>
      <c r="AZ439" s="209"/>
      <c r="BA439" s="209"/>
      <c r="BB439" s="209"/>
      <c r="BC439" s="209"/>
      <c r="BD439" s="209"/>
      <c r="BE439" s="209"/>
    </row>
    <row r="440" spans="1:57" s="17" customFormat="1" ht="15" customHeight="1" thickBot="1" x14ac:dyDescent="0.25">
      <c r="A440" s="21"/>
      <c r="B440" s="445" t="s">
        <v>918</v>
      </c>
      <c r="C440" s="446"/>
      <c r="D440" s="446"/>
      <c r="E440" s="446"/>
      <c r="F440" s="447"/>
      <c r="G440" s="447"/>
      <c r="H440" s="447"/>
      <c r="I440" s="447"/>
      <c r="J440" s="447"/>
      <c r="K440" s="447"/>
      <c r="L440" s="447"/>
      <c r="M440" s="447"/>
      <c r="N440" s="447"/>
      <c r="O440" s="447"/>
      <c r="P440" s="447"/>
      <c r="Q440" s="447"/>
      <c r="R440" s="447"/>
      <c r="S440" s="447"/>
      <c r="T440" s="447"/>
      <c r="U440" s="448"/>
      <c r="V440" s="449"/>
      <c r="W440" s="449"/>
      <c r="X440" s="449"/>
      <c r="Y440" s="449"/>
      <c r="Z440" s="449"/>
      <c r="AA440" s="449"/>
      <c r="AB440" s="450" t="s">
        <v>836</v>
      </c>
      <c r="AH440" s="22"/>
      <c r="AI440" s="22"/>
      <c r="AJ440" s="22"/>
      <c r="AM440" s="209"/>
      <c r="AN440" s="209"/>
      <c r="AO440" s="209"/>
      <c r="AP440" s="209"/>
      <c r="AQ440" s="209"/>
      <c r="AR440" s="209"/>
      <c r="AS440" s="209"/>
      <c r="AT440" s="209"/>
      <c r="AU440" s="209"/>
      <c r="AV440" s="209"/>
      <c r="AW440" s="209"/>
      <c r="AX440" s="209"/>
      <c r="AY440" s="209"/>
      <c r="AZ440" s="209"/>
      <c r="BA440" s="209"/>
      <c r="BB440" s="209"/>
      <c r="BC440" s="209"/>
      <c r="BD440" s="209"/>
      <c r="BE440" s="209"/>
    </row>
    <row r="441" spans="1:57" s="17" customFormat="1" ht="15" customHeight="1" x14ac:dyDescent="0.2">
      <c r="A441" s="21"/>
      <c r="B441" s="231"/>
      <c r="C441" s="492"/>
      <c r="D441" s="492"/>
      <c r="E441" s="492"/>
      <c r="F441" s="492"/>
      <c r="G441" s="492"/>
      <c r="H441" s="492"/>
      <c r="I441" s="492"/>
      <c r="J441" s="492"/>
      <c r="K441" s="492"/>
      <c r="L441" s="492"/>
      <c r="M441" s="492"/>
      <c r="N441" s="492"/>
      <c r="O441" s="493"/>
      <c r="P441" s="209"/>
      <c r="Q441" s="209"/>
      <c r="R441" s="209"/>
      <c r="S441" s="209"/>
      <c r="T441" s="215"/>
      <c r="U441" s="215"/>
      <c r="V441" s="494"/>
      <c r="W441" s="494"/>
      <c r="X441" s="494"/>
      <c r="Y441" s="229"/>
      <c r="Z441" s="229"/>
      <c r="AA441" s="229"/>
      <c r="AB441" s="230"/>
      <c r="AH441" s="22"/>
      <c r="AI441" s="22"/>
      <c r="AJ441" s="22"/>
      <c r="AM441" s="209"/>
      <c r="AN441" s="209"/>
      <c r="AO441" s="209"/>
      <c r="AP441" s="209"/>
      <c r="AQ441" s="209"/>
      <c r="AR441" s="209"/>
      <c r="AS441" s="209"/>
      <c r="AT441" s="209"/>
      <c r="AU441" s="209"/>
      <c r="AV441" s="209"/>
      <c r="AW441" s="209"/>
      <c r="AX441" s="209"/>
      <c r="AY441" s="209"/>
      <c r="AZ441" s="209"/>
      <c r="BA441" s="209"/>
      <c r="BB441" s="209"/>
      <c r="BC441" s="209"/>
      <c r="BD441" s="209"/>
      <c r="BE441" s="209"/>
    </row>
    <row r="442" spans="1:57" s="17" customFormat="1" ht="15" customHeight="1" x14ac:dyDescent="0.2">
      <c r="A442" s="21"/>
      <c r="B442" s="231"/>
      <c r="C442" s="495" t="s">
        <v>914</v>
      </c>
      <c r="D442" s="495"/>
      <c r="E442" s="495"/>
      <c r="F442" s="495"/>
      <c r="G442" s="495"/>
      <c r="H442" s="495"/>
      <c r="I442" s="495"/>
      <c r="J442" s="495"/>
      <c r="K442" s="495"/>
      <c r="L442" s="495"/>
      <c r="M442" s="495"/>
      <c r="N442" s="495"/>
      <c r="O442" s="495"/>
      <c r="P442" s="209"/>
      <c r="Q442" s="496"/>
      <c r="R442" s="496"/>
      <c r="S442" s="496"/>
      <c r="T442" s="496"/>
      <c r="U442" s="496"/>
      <c r="V442" s="496"/>
      <c r="W442" s="496"/>
      <c r="X442" s="496"/>
      <c r="Y442" s="225"/>
      <c r="Z442" s="24"/>
      <c r="AA442" s="24"/>
      <c r="AB442" s="232"/>
      <c r="AH442" s="22"/>
      <c r="AI442" s="22"/>
      <c r="AJ442" s="22"/>
      <c r="AM442" s="209"/>
      <c r="AN442" s="209"/>
      <c r="AO442" s="209"/>
      <c r="AP442" s="209"/>
      <c r="AQ442" s="209"/>
      <c r="AR442" s="209"/>
      <c r="AS442" s="209"/>
      <c r="AT442" s="209"/>
      <c r="AU442" s="209"/>
      <c r="AV442" s="209"/>
      <c r="AW442" s="209"/>
      <c r="AX442" s="209"/>
      <c r="AY442" s="209"/>
      <c r="AZ442" s="209"/>
      <c r="BA442" s="209"/>
      <c r="BB442" s="209"/>
      <c r="BC442" s="209"/>
      <c r="BD442" s="209"/>
      <c r="BE442" s="209"/>
    </row>
    <row r="443" spans="1:57" s="17" customFormat="1" ht="15" customHeight="1" x14ac:dyDescent="0.2">
      <c r="A443" s="21"/>
      <c r="B443" s="231"/>
      <c r="C443" s="228"/>
      <c r="D443" s="228"/>
      <c r="E443" s="228"/>
      <c r="F443" s="228"/>
      <c r="G443" s="228"/>
      <c r="H443" s="228"/>
      <c r="I443" s="228"/>
      <c r="J443" s="228"/>
      <c r="K443" s="228"/>
      <c r="L443" s="228"/>
      <c r="M443" s="228"/>
      <c r="N443" s="228"/>
      <c r="O443" s="224"/>
      <c r="P443" s="22"/>
      <c r="Q443" s="225"/>
      <c r="R443" s="225"/>
      <c r="S443" s="225"/>
      <c r="T443" s="225"/>
      <c r="U443" s="225"/>
      <c r="V443" s="225"/>
      <c r="W443" s="225"/>
      <c r="X443" s="225"/>
      <c r="Y443" s="225"/>
      <c r="Z443" s="24"/>
      <c r="AA443" s="24"/>
      <c r="AB443" s="232"/>
      <c r="AH443" s="22"/>
      <c r="AI443" s="22"/>
      <c r="AJ443" s="22"/>
      <c r="AM443" s="209"/>
      <c r="AN443" s="209"/>
      <c r="AO443" s="209"/>
      <c r="AP443" s="209"/>
      <c r="AQ443" s="209"/>
      <c r="AR443" s="209"/>
      <c r="AS443" s="209"/>
      <c r="AT443" s="209"/>
      <c r="AU443" s="209"/>
      <c r="AV443" s="209"/>
      <c r="AW443" s="209"/>
      <c r="AX443" s="209"/>
      <c r="AY443" s="209"/>
      <c r="AZ443" s="209"/>
      <c r="BA443" s="209"/>
      <c r="BB443" s="209"/>
      <c r="BC443" s="209"/>
      <c r="BD443" s="209"/>
      <c r="BE443" s="209"/>
    </row>
    <row r="444" spans="1:57" s="17" customFormat="1" ht="15" customHeight="1" x14ac:dyDescent="0.2">
      <c r="A444" s="21"/>
      <c r="B444" s="231"/>
      <c r="C444" s="223"/>
      <c r="D444" s="223"/>
      <c r="E444" s="719" t="s">
        <v>261</v>
      </c>
      <c r="F444" s="719"/>
      <c r="G444" s="719"/>
      <c r="H444" s="719"/>
      <c r="I444" s="719"/>
      <c r="J444" s="223"/>
      <c r="K444" s="223"/>
      <c r="L444" s="223"/>
      <c r="M444" s="22"/>
      <c r="N444" s="22"/>
      <c r="O444" s="224"/>
      <c r="P444" s="226"/>
      <c r="Q444" s="225"/>
      <c r="R444" s="225"/>
      <c r="S444" s="225"/>
      <c r="T444" s="225"/>
      <c r="U444" s="225"/>
      <c r="V444" s="225"/>
      <c r="W444" s="225"/>
      <c r="X444" s="655" t="s">
        <v>111</v>
      </c>
      <c r="Y444" s="656"/>
      <c r="Z444" s="656"/>
      <c r="AA444" s="657"/>
      <c r="AB444" s="232"/>
      <c r="AQ444" s="209"/>
      <c r="AR444" s="209"/>
      <c r="AS444" s="209"/>
      <c r="AT444" s="209"/>
      <c r="AU444" s="209"/>
      <c r="AV444" s="209"/>
      <c r="AW444" s="209"/>
      <c r="AX444" s="209"/>
      <c r="AY444" s="209"/>
      <c r="AZ444" s="209"/>
      <c r="BA444" s="209"/>
      <c r="BB444" s="209"/>
      <c r="BC444" s="209"/>
      <c r="BD444" s="209"/>
      <c r="BE444" s="209"/>
    </row>
    <row r="445" spans="1:57" s="17" customFormat="1" ht="15" customHeight="1" x14ac:dyDescent="0.2">
      <c r="A445" s="21"/>
      <c r="B445" s="231"/>
      <c r="C445" s="223"/>
      <c r="D445" s="223"/>
      <c r="E445" s="22"/>
      <c r="F445" s="22"/>
      <c r="G445" s="22"/>
      <c r="H445" s="22"/>
      <c r="I445" s="22"/>
      <c r="J445" s="225"/>
      <c r="K445" s="225"/>
      <c r="L445" s="22"/>
      <c r="M445" s="22"/>
      <c r="N445" s="22"/>
      <c r="O445" s="224"/>
      <c r="P445" s="22"/>
      <c r="Q445" s="22"/>
      <c r="R445" s="22"/>
      <c r="S445" s="22"/>
      <c r="T445" s="22"/>
      <c r="U445" s="22"/>
      <c r="V445" s="22"/>
      <c r="W445" s="22"/>
      <c r="X445" s="22"/>
      <c r="Y445" s="22"/>
      <c r="Z445" s="22"/>
      <c r="AA445" s="22"/>
      <c r="AB445" s="233"/>
      <c r="AQ445" s="209"/>
      <c r="AR445" s="209"/>
      <c r="AS445" s="209"/>
      <c r="AT445" s="209"/>
      <c r="AU445" s="209"/>
      <c r="AV445" s="209"/>
      <c r="AW445" s="209"/>
      <c r="AX445" s="209"/>
      <c r="AY445" s="209"/>
      <c r="AZ445" s="209"/>
      <c r="BA445" s="209"/>
      <c r="BB445" s="209"/>
      <c r="BC445" s="209"/>
      <c r="BD445" s="209"/>
      <c r="BE445" s="209"/>
    </row>
    <row r="446" spans="1:57" s="17" customFormat="1" ht="15" customHeight="1" x14ac:dyDescent="0.15">
      <c r="A446" s="21"/>
      <c r="B446" s="231"/>
      <c r="C446" s="223"/>
      <c r="D446" s="223"/>
      <c r="E446" s="22"/>
      <c r="F446" s="736" t="s">
        <v>264</v>
      </c>
      <c r="G446" s="736"/>
      <c r="H446" s="736"/>
      <c r="I446" s="736"/>
      <c r="J446" s="736"/>
      <c r="K446" s="736"/>
      <c r="L446" s="736"/>
      <c r="M446" s="736"/>
      <c r="N446" s="736"/>
      <c r="O446" s="224"/>
      <c r="P446" s="258" t="s">
        <v>258</v>
      </c>
      <c r="Q446" s="711"/>
      <c r="R446" s="711"/>
      <c r="S446" s="711"/>
      <c r="T446" s="711"/>
      <c r="U446" s="711"/>
      <c r="V446" s="711"/>
      <c r="W446" s="711"/>
      <c r="X446" s="711"/>
      <c r="Y446" s="711"/>
      <c r="Z446" s="711"/>
      <c r="AA446" s="712"/>
      <c r="AB446" s="232"/>
      <c r="AQ446" s="209"/>
      <c r="AR446" s="209"/>
      <c r="AS446" s="209"/>
      <c r="AT446" s="209"/>
      <c r="AU446" s="209"/>
      <c r="AV446" s="209"/>
      <c r="AW446" s="209"/>
      <c r="AX446" s="209"/>
      <c r="AY446" s="209"/>
      <c r="AZ446" s="209"/>
      <c r="BA446" s="209"/>
      <c r="BB446" s="209"/>
      <c r="BC446" s="209"/>
      <c r="BD446" s="209"/>
      <c r="BE446" s="209"/>
    </row>
    <row r="447" spans="1:57" s="17" customFormat="1" ht="15" customHeight="1" x14ac:dyDescent="0.15">
      <c r="A447" s="21"/>
      <c r="B447" s="231"/>
      <c r="C447" s="223"/>
      <c r="D447" s="223"/>
      <c r="E447" s="227"/>
      <c r="F447" s="736"/>
      <c r="G447" s="736"/>
      <c r="H447" s="736"/>
      <c r="I447" s="736"/>
      <c r="J447" s="736"/>
      <c r="K447" s="736"/>
      <c r="L447" s="736"/>
      <c r="M447" s="736"/>
      <c r="N447" s="736"/>
      <c r="O447" s="224"/>
      <c r="P447" s="259" t="s">
        <v>259</v>
      </c>
      <c r="Q447" s="815"/>
      <c r="R447" s="815"/>
      <c r="S447" s="815"/>
      <c r="T447" s="815"/>
      <c r="U447" s="815"/>
      <c r="V447" s="815"/>
      <c r="W447" s="815"/>
      <c r="X447" s="815"/>
      <c r="Y447" s="815"/>
      <c r="Z447" s="815"/>
      <c r="AA447" s="816"/>
      <c r="AB447" s="232"/>
      <c r="AQ447" s="209"/>
      <c r="AR447" s="209"/>
      <c r="AS447" s="209"/>
      <c r="AT447" s="209"/>
      <c r="AU447" s="209"/>
      <c r="AV447" s="209"/>
      <c r="AW447" s="209"/>
      <c r="AX447" s="209"/>
      <c r="AY447" s="209"/>
      <c r="AZ447" s="209"/>
      <c r="BA447" s="209"/>
      <c r="BB447" s="209"/>
      <c r="BC447" s="209"/>
      <c r="BD447" s="209"/>
      <c r="BE447" s="209"/>
    </row>
    <row r="448" spans="1:57" s="17" customFormat="1" ht="15" customHeight="1" x14ac:dyDescent="0.15">
      <c r="A448" s="21"/>
      <c r="B448" s="231"/>
      <c r="C448" s="223"/>
      <c r="D448" s="223"/>
      <c r="E448" s="227"/>
      <c r="F448" s="227"/>
      <c r="G448" s="227"/>
      <c r="H448" s="227"/>
      <c r="I448" s="227"/>
      <c r="J448" s="227"/>
      <c r="K448" s="227"/>
      <c r="L448" s="227"/>
      <c r="M448" s="227"/>
      <c r="N448" s="223"/>
      <c r="O448" s="224"/>
      <c r="P448" s="259" t="s">
        <v>260</v>
      </c>
      <c r="Q448" s="815"/>
      <c r="R448" s="815"/>
      <c r="S448" s="815"/>
      <c r="T448" s="815"/>
      <c r="U448" s="815"/>
      <c r="V448" s="815"/>
      <c r="W448" s="815"/>
      <c r="X448" s="815"/>
      <c r="Y448" s="815"/>
      <c r="Z448" s="815"/>
      <c r="AA448" s="816"/>
      <c r="AB448" s="232"/>
      <c r="AH448" s="22"/>
      <c r="AI448" s="22"/>
      <c r="AJ448" s="22"/>
      <c r="AM448" s="209"/>
      <c r="AN448" s="209"/>
      <c r="AO448" s="209"/>
      <c r="AP448" s="209"/>
      <c r="AQ448" s="209"/>
      <c r="AR448" s="209"/>
      <c r="AS448" s="209"/>
      <c r="AT448" s="209"/>
      <c r="AU448" s="209"/>
      <c r="AV448" s="209"/>
      <c r="AW448" s="209"/>
      <c r="AX448" s="209"/>
      <c r="AY448" s="209"/>
      <c r="AZ448" s="209"/>
      <c r="BA448" s="209"/>
      <c r="BB448" s="209"/>
      <c r="BC448" s="209"/>
      <c r="BD448" s="209"/>
      <c r="BE448" s="209"/>
    </row>
    <row r="449" spans="1:57" s="17" customFormat="1" ht="15" customHeight="1" x14ac:dyDescent="0.15">
      <c r="A449" s="21"/>
      <c r="B449" s="231"/>
      <c r="C449" s="223"/>
      <c r="D449" s="223"/>
      <c r="E449" s="223"/>
      <c r="F449" s="223"/>
      <c r="G449" s="223"/>
      <c r="H449" s="223"/>
      <c r="I449" s="223"/>
      <c r="J449" s="223"/>
      <c r="K449" s="223"/>
      <c r="L449" s="223"/>
      <c r="M449" s="223"/>
      <c r="N449" s="223"/>
      <c r="O449" s="224"/>
      <c r="P449" s="260" t="s">
        <v>262</v>
      </c>
      <c r="Q449" s="817"/>
      <c r="R449" s="817"/>
      <c r="S449" s="817"/>
      <c r="T449" s="817"/>
      <c r="U449" s="817"/>
      <c r="V449" s="817"/>
      <c r="W449" s="817"/>
      <c r="X449" s="817"/>
      <c r="Y449" s="817"/>
      <c r="Z449" s="817"/>
      <c r="AA449" s="818"/>
      <c r="AB449" s="232"/>
      <c r="AH449" s="22"/>
      <c r="AI449" s="22"/>
      <c r="AJ449" s="22"/>
      <c r="AM449" s="209"/>
      <c r="AN449" s="209"/>
      <c r="AO449" s="209"/>
      <c r="AP449" s="209"/>
      <c r="AQ449" s="209"/>
      <c r="AR449" s="209"/>
      <c r="AS449" s="209"/>
      <c r="AT449" s="209"/>
      <c r="AU449" s="209"/>
      <c r="AV449" s="209"/>
      <c r="AW449" s="209"/>
      <c r="AX449" s="209"/>
      <c r="AY449" s="209"/>
      <c r="AZ449" s="209"/>
      <c r="BA449" s="209"/>
      <c r="BB449" s="209"/>
      <c r="BC449" s="209"/>
      <c r="BD449" s="209"/>
      <c r="BE449" s="209"/>
    </row>
    <row r="450" spans="1:57" s="17" customFormat="1" ht="15" customHeight="1" x14ac:dyDescent="0.2">
      <c r="A450" s="21"/>
      <c r="B450" s="231"/>
      <c r="C450" s="223"/>
      <c r="D450" s="223"/>
      <c r="E450" s="223"/>
      <c r="F450" s="223"/>
      <c r="G450" s="223"/>
      <c r="H450" s="223"/>
      <c r="I450" s="223"/>
      <c r="J450" s="223"/>
      <c r="K450" s="223"/>
      <c r="L450" s="223"/>
      <c r="M450" s="22"/>
      <c r="N450" s="22"/>
      <c r="O450" s="224"/>
      <c r="P450" s="22"/>
      <c r="Q450" s="22"/>
      <c r="R450" s="22"/>
      <c r="S450" s="22"/>
      <c r="T450" s="24"/>
      <c r="U450" s="24"/>
      <c r="V450" s="24"/>
      <c r="W450" s="24"/>
      <c r="X450" s="24"/>
      <c r="Y450" s="24"/>
      <c r="Z450" s="24"/>
      <c r="AA450" s="24"/>
      <c r="AB450" s="232"/>
      <c r="AH450" s="22"/>
      <c r="AI450" s="22"/>
      <c r="AJ450" s="22"/>
      <c r="AM450" s="209"/>
      <c r="AN450" s="209"/>
      <c r="AO450" s="209"/>
      <c r="AP450" s="209"/>
      <c r="AQ450" s="209"/>
      <c r="AR450" s="209"/>
      <c r="AS450" s="209"/>
      <c r="AT450" s="209"/>
      <c r="AU450" s="209"/>
      <c r="AV450" s="209"/>
      <c r="AW450" s="209"/>
      <c r="AX450" s="209"/>
      <c r="AY450" s="209"/>
      <c r="AZ450" s="209"/>
      <c r="BA450" s="209"/>
      <c r="BB450" s="209"/>
      <c r="BC450" s="209"/>
      <c r="BD450" s="209"/>
      <c r="BE450" s="209"/>
    </row>
    <row r="451" spans="1:57" s="17" customFormat="1" ht="15" customHeight="1" x14ac:dyDescent="0.2">
      <c r="A451" s="21"/>
      <c r="B451" s="231"/>
      <c r="C451" s="223"/>
      <c r="D451" s="223"/>
      <c r="E451" s="223"/>
      <c r="F451" s="223"/>
      <c r="G451" s="223"/>
      <c r="H451" s="223"/>
      <c r="I451" s="223"/>
      <c r="J451" s="223"/>
      <c r="K451" s="223"/>
      <c r="L451" s="223"/>
      <c r="M451" s="22"/>
      <c r="N451" s="22"/>
      <c r="O451" s="224"/>
      <c r="P451" s="22"/>
      <c r="Q451" s="22"/>
      <c r="R451" s="22"/>
      <c r="S451" s="22"/>
      <c r="T451" s="24"/>
      <c r="U451" s="24"/>
      <c r="V451" s="24"/>
      <c r="W451" s="24"/>
      <c r="X451" s="24"/>
      <c r="Y451" s="24"/>
      <c r="Z451" s="24"/>
      <c r="AA451" s="24"/>
      <c r="AB451" s="232"/>
      <c r="AH451" s="22"/>
      <c r="AI451" s="22"/>
      <c r="AJ451" s="22"/>
      <c r="AM451" s="209"/>
      <c r="AN451" s="209"/>
      <c r="AO451" s="209"/>
      <c r="AP451" s="209"/>
      <c r="AQ451" s="209"/>
      <c r="AR451" s="209"/>
      <c r="AS451" s="209"/>
      <c r="AT451" s="209"/>
      <c r="AU451" s="209"/>
      <c r="AV451" s="209"/>
      <c r="AW451" s="209"/>
      <c r="AX451" s="209"/>
      <c r="AY451" s="209"/>
      <c r="AZ451" s="209"/>
      <c r="BA451" s="209"/>
      <c r="BB451" s="209"/>
      <c r="BC451" s="209"/>
      <c r="BD451" s="209"/>
      <c r="BE451" s="209"/>
    </row>
    <row r="452" spans="1:57" s="17" customFormat="1" ht="15" customHeight="1" x14ac:dyDescent="0.2">
      <c r="A452" s="21"/>
      <c r="B452" s="231"/>
      <c r="C452" s="223"/>
      <c r="D452" s="223"/>
      <c r="E452" s="710" t="s">
        <v>263</v>
      </c>
      <c r="F452" s="710"/>
      <c r="G452" s="710"/>
      <c r="H452" s="710"/>
      <c r="I452" s="710"/>
      <c r="J452" s="223"/>
      <c r="K452" s="223"/>
      <c r="L452" s="223"/>
      <c r="M452" s="85"/>
      <c r="N452" s="85"/>
      <c r="O452" s="224"/>
      <c r="P452" s="22"/>
      <c r="Q452" s="22"/>
      <c r="R452" s="22"/>
      <c r="S452" s="22"/>
      <c r="T452" s="24"/>
      <c r="U452" s="24"/>
      <c r="V452" s="24"/>
      <c r="W452" s="24"/>
      <c r="X452" s="655" t="s">
        <v>111</v>
      </c>
      <c r="Y452" s="656"/>
      <c r="Z452" s="656"/>
      <c r="AA452" s="657"/>
      <c r="AB452" s="232"/>
      <c r="AH452" s="22"/>
      <c r="AI452" s="22"/>
      <c r="AJ452" s="22"/>
      <c r="AM452" s="209"/>
      <c r="AN452" s="209"/>
      <c r="AO452" s="209"/>
      <c r="AP452" s="209"/>
      <c r="AQ452" s="209"/>
      <c r="AR452" s="209"/>
      <c r="AS452" s="209"/>
      <c r="AT452" s="209"/>
      <c r="AU452" s="209"/>
      <c r="AV452" s="209"/>
      <c r="AW452" s="209"/>
      <c r="AX452" s="209"/>
      <c r="AY452" s="209"/>
      <c r="AZ452" s="209"/>
      <c r="BA452" s="209"/>
      <c r="BB452" s="209"/>
      <c r="BC452" s="209"/>
      <c r="BD452" s="209"/>
      <c r="BE452" s="209"/>
    </row>
    <row r="453" spans="1:57" s="17" customFormat="1" ht="15" customHeight="1" x14ac:dyDescent="0.2">
      <c r="A453" s="21"/>
      <c r="B453" s="231"/>
      <c r="C453" s="223"/>
      <c r="D453" s="223"/>
      <c r="E453" s="21"/>
      <c r="F453" s="21"/>
      <c r="G453" s="21"/>
      <c r="H453" s="21"/>
      <c r="I453" s="21"/>
      <c r="J453" s="223"/>
      <c r="K453" s="223"/>
      <c r="L453" s="223"/>
      <c r="M453" s="85"/>
      <c r="N453" s="85"/>
      <c r="O453" s="224"/>
      <c r="P453" s="22"/>
      <c r="Q453" s="22"/>
      <c r="R453" s="22"/>
      <c r="S453" s="22"/>
      <c r="T453" s="24"/>
      <c r="U453" s="24"/>
      <c r="V453" s="24"/>
      <c r="W453" s="24"/>
      <c r="X453" s="24"/>
      <c r="Y453" s="24"/>
      <c r="Z453" s="24"/>
      <c r="AA453" s="24"/>
      <c r="AB453" s="232"/>
      <c r="AH453" s="22"/>
      <c r="AI453" s="22"/>
      <c r="AJ453" s="22"/>
      <c r="AM453" s="209"/>
      <c r="AN453" s="209"/>
      <c r="AO453" s="209"/>
      <c r="AP453" s="209"/>
      <c r="AQ453" s="209"/>
      <c r="AR453" s="209"/>
      <c r="AS453" s="209"/>
      <c r="AT453" s="209"/>
      <c r="AU453" s="209"/>
      <c r="AV453" s="209"/>
      <c r="AW453" s="209"/>
      <c r="AX453" s="209"/>
      <c r="AY453" s="209"/>
      <c r="AZ453" s="209"/>
      <c r="BA453" s="209"/>
      <c r="BB453" s="209"/>
      <c r="BC453" s="209"/>
      <c r="BD453" s="209"/>
      <c r="BE453" s="209"/>
    </row>
    <row r="454" spans="1:57" s="17" customFormat="1" ht="15" customHeight="1" x14ac:dyDescent="0.15">
      <c r="A454" s="21"/>
      <c r="B454" s="231"/>
      <c r="C454" s="223"/>
      <c r="D454" s="223"/>
      <c r="E454" s="21"/>
      <c r="F454" s="736" t="s">
        <v>264</v>
      </c>
      <c r="G454" s="736"/>
      <c r="H454" s="736"/>
      <c r="I454" s="736"/>
      <c r="J454" s="736"/>
      <c r="K454" s="736"/>
      <c r="L454" s="736"/>
      <c r="M454" s="736"/>
      <c r="N454" s="736"/>
      <c r="O454" s="224"/>
      <c r="P454" s="258" t="s">
        <v>258</v>
      </c>
      <c r="Q454" s="720" t="s">
        <v>111</v>
      </c>
      <c r="R454" s="720"/>
      <c r="S454" s="720"/>
      <c r="T454" s="720"/>
      <c r="U454" s="720"/>
      <c r="V454" s="720"/>
      <c r="W454" s="720"/>
      <c r="X454" s="720"/>
      <c r="Y454" s="720"/>
      <c r="Z454" s="720"/>
      <c r="AA454" s="721"/>
      <c r="AB454" s="232"/>
      <c r="AH454" s="22"/>
      <c r="AI454" s="22"/>
      <c r="AJ454" s="22"/>
      <c r="AM454" s="209"/>
      <c r="AN454" s="209"/>
      <c r="AO454" s="209"/>
      <c r="AP454" s="209"/>
      <c r="AQ454" s="209"/>
      <c r="AR454" s="209"/>
      <c r="AS454" s="209"/>
      <c r="AT454" s="209"/>
      <c r="AU454" s="209"/>
      <c r="AV454" s="209"/>
      <c r="AW454" s="209"/>
      <c r="AX454" s="209"/>
      <c r="AY454" s="209"/>
      <c r="AZ454" s="209"/>
      <c r="BA454" s="209"/>
      <c r="BB454" s="209"/>
      <c r="BC454" s="209"/>
      <c r="BD454" s="209"/>
      <c r="BE454" s="209"/>
    </row>
    <row r="455" spans="1:57" s="17" customFormat="1" ht="15" customHeight="1" x14ac:dyDescent="0.15">
      <c r="A455" s="21"/>
      <c r="B455" s="231"/>
      <c r="C455" s="223"/>
      <c r="D455" s="223"/>
      <c r="E455" s="223"/>
      <c r="F455" s="736"/>
      <c r="G455" s="736"/>
      <c r="H455" s="736"/>
      <c r="I455" s="736"/>
      <c r="J455" s="736"/>
      <c r="K455" s="736"/>
      <c r="L455" s="736"/>
      <c r="M455" s="736"/>
      <c r="N455" s="736"/>
      <c r="O455" s="224"/>
      <c r="P455" s="259" t="s">
        <v>259</v>
      </c>
      <c r="Q455" s="706" t="s">
        <v>111</v>
      </c>
      <c r="R455" s="706"/>
      <c r="S455" s="706"/>
      <c r="T455" s="706"/>
      <c r="U455" s="706"/>
      <c r="V455" s="706"/>
      <c r="W455" s="706"/>
      <c r="X455" s="706"/>
      <c r="Y455" s="706"/>
      <c r="Z455" s="706"/>
      <c r="AA455" s="707"/>
      <c r="AB455" s="232"/>
      <c r="AH455" s="22"/>
      <c r="AI455" s="22"/>
      <c r="AJ455" s="22"/>
      <c r="AM455" s="209"/>
      <c r="AN455" s="209"/>
      <c r="AO455" s="209"/>
      <c r="AP455" s="209"/>
      <c r="AQ455" s="209"/>
      <c r="AR455" s="209"/>
      <c r="AS455" s="209"/>
      <c r="AT455" s="209"/>
      <c r="AU455" s="209"/>
      <c r="AV455" s="209"/>
      <c r="AW455" s="209"/>
      <c r="AX455" s="209"/>
      <c r="AY455" s="209"/>
      <c r="AZ455" s="209"/>
      <c r="BA455" s="209"/>
      <c r="BB455" s="209"/>
      <c r="BC455" s="209"/>
      <c r="BD455" s="209"/>
      <c r="BE455" s="209"/>
    </row>
    <row r="456" spans="1:57" s="17" customFormat="1" ht="15" customHeight="1" x14ac:dyDescent="0.15">
      <c r="A456" s="21"/>
      <c r="B456" s="231"/>
      <c r="C456" s="223"/>
      <c r="D456" s="223"/>
      <c r="E456" s="223"/>
      <c r="F456" s="226"/>
      <c r="G456" s="226"/>
      <c r="H456" s="226"/>
      <c r="I456" s="226"/>
      <c r="J456" s="226"/>
      <c r="K456" s="226"/>
      <c r="L456" s="223"/>
      <c r="M456" s="223"/>
      <c r="N456" s="223"/>
      <c r="O456" s="224"/>
      <c r="P456" s="259" t="s">
        <v>260</v>
      </c>
      <c r="Q456" s="706" t="s">
        <v>111</v>
      </c>
      <c r="R456" s="706"/>
      <c r="S456" s="706"/>
      <c r="T456" s="706"/>
      <c r="U456" s="706"/>
      <c r="V456" s="706"/>
      <c r="W456" s="706"/>
      <c r="X456" s="706"/>
      <c r="Y456" s="706"/>
      <c r="Z456" s="706"/>
      <c r="AA456" s="707"/>
      <c r="AB456" s="232"/>
      <c r="AH456" s="22"/>
      <c r="AI456" s="22"/>
      <c r="AJ456" s="22"/>
      <c r="AM456" s="209"/>
      <c r="AN456" s="209"/>
      <c r="AO456" s="209"/>
      <c r="AP456" s="209"/>
      <c r="AQ456" s="209"/>
      <c r="AR456" s="209"/>
      <c r="AS456" s="209"/>
      <c r="AT456" s="209"/>
      <c r="AU456" s="209"/>
      <c r="AV456" s="209"/>
      <c r="AW456" s="209"/>
      <c r="AX456" s="209"/>
      <c r="AY456" s="209"/>
      <c r="AZ456" s="209"/>
      <c r="BA456" s="209"/>
      <c r="BB456" s="209"/>
      <c r="BC456" s="209"/>
      <c r="BD456" s="209"/>
      <c r="BE456" s="209"/>
    </row>
    <row r="457" spans="1:57" s="17" customFormat="1" ht="15" customHeight="1" x14ac:dyDescent="0.15">
      <c r="A457" s="21"/>
      <c r="B457" s="231"/>
      <c r="C457" s="223"/>
      <c r="D457" s="223"/>
      <c r="E457" s="223"/>
      <c r="F457" s="223"/>
      <c r="G457" s="223"/>
      <c r="H457" s="223"/>
      <c r="I457" s="223"/>
      <c r="J457" s="223"/>
      <c r="K457" s="223"/>
      <c r="L457" s="223"/>
      <c r="M457" s="223"/>
      <c r="N457" s="223"/>
      <c r="O457" s="224"/>
      <c r="P457" s="260" t="s">
        <v>262</v>
      </c>
      <c r="Q457" s="717" t="s">
        <v>111</v>
      </c>
      <c r="R457" s="717"/>
      <c r="S457" s="717"/>
      <c r="T457" s="717"/>
      <c r="U457" s="717"/>
      <c r="V457" s="717"/>
      <c r="W457" s="717"/>
      <c r="X457" s="717"/>
      <c r="Y457" s="717"/>
      <c r="Z457" s="717"/>
      <c r="AA457" s="718"/>
      <c r="AB457" s="232"/>
      <c r="AH457" s="22"/>
      <c r="AI457" s="22"/>
      <c r="AJ457" s="22"/>
      <c r="AM457" s="209"/>
      <c r="AN457" s="209"/>
      <c r="AO457" s="209"/>
      <c r="AP457" s="209"/>
      <c r="AQ457" s="209"/>
      <c r="AR457" s="209"/>
      <c r="AS457" s="209"/>
      <c r="AT457" s="209"/>
      <c r="AU457" s="209"/>
      <c r="AV457" s="209"/>
      <c r="AW457" s="209"/>
      <c r="AX457" s="209"/>
      <c r="AY457" s="209"/>
      <c r="AZ457" s="209"/>
      <c r="BA457" s="209"/>
      <c r="BB457" s="209"/>
      <c r="BC457" s="209"/>
      <c r="BD457" s="209"/>
      <c r="BE457" s="209"/>
    </row>
    <row r="458" spans="1:57" s="17" customFormat="1" ht="15" customHeight="1" x14ac:dyDescent="0.2">
      <c r="A458" s="21"/>
      <c r="B458" s="231"/>
      <c r="C458" s="223"/>
      <c r="D458" s="223"/>
      <c r="E458" s="223"/>
      <c r="F458" s="223"/>
      <c r="G458" s="223"/>
      <c r="H458" s="223"/>
      <c r="I458" s="223"/>
      <c r="J458" s="223"/>
      <c r="K458" s="223"/>
      <c r="L458" s="223"/>
      <c r="M458" s="223"/>
      <c r="N458" s="223"/>
      <c r="O458" s="224"/>
      <c r="P458" s="22"/>
      <c r="Q458" s="22"/>
      <c r="R458" s="22"/>
      <c r="S458" s="22"/>
      <c r="T458" s="24"/>
      <c r="U458" s="24"/>
      <c r="V458" s="24"/>
      <c r="W458" s="24"/>
      <c r="X458" s="24"/>
      <c r="Y458" s="24"/>
      <c r="Z458" s="24"/>
      <c r="AA458" s="24"/>
      <c r="AB458" s="232"/>
      <c r="AH458" s="22"/>
      <c r="AI458" s="22"/>
      <c r="AJ458" s="22"/>
      <c r="AM458" s="209"/>
      <c r="AN458" s="209"/>
      <c r="AO458" s="209"/>
      <c r="AP458" s="209"/>
      <c r="AQ458" s="209"/>
      <c r="AR458" s="209"/>
      <c r="AS458" s="209"/>
      <c r="AT458" s="209"/>
      <c r="AU458" s="209"/>
      <c r="AV458" s="209"/>
      <c r="AW458" s="209"/>
      <c r="AX458" s="209"/>
      <c r="AY458" s="209"/>
      <c r="AZ458" s="209"/>
      <c r="BA458" s="209"/>
      <c r="BB458" s="209"/>
      <c r="BC458" s="209"/>
      <c r="BD458" s="209"/>
      <c r="BE458" s="209"/>
    </row>
    <row r="459" spans="1:57" s="17" customFormat="1" ht="15" customHeight="1" x14ac:dyDescent="0.2">
      <c r="A459" s="21"/>
      <c r="B459" s="231"/>
      <c r="C459" s="223"/>
      <c r="D459" s="223"/>
      <c r="E459" s="223"/>
      <c r="F459" s="223"/>
      <c r="G459" s="223"/>
      <c r="H459" s="223"/>
      <c r="I459" s="223"/>
      <c r="J459" s="223"/>
      <c r="K459" s="223"/>
      <c r="L459" s="223"/>
      <c r="M459" s="223"/>
      <c r="N459" s="223"/>
      <c r="O459" s="224"/>
      <c r="P459" s="22"/>
      <c r="Q459" s="22"/>
      <c r="R459" s="22"/>
      <c r="S459" s="22"/>
      <c r="T459" s="24"/>
      <c r="U459" s="24"/>
      <c r="V459" s="24"/>
      <c r="W459" s="24"/>
      <c r="X459" s="24"/>
      <c r="Y459" s="24"/>
      <c r="Z459" s="24"/>
      <c r="AA459" s="24"/>
      <c r="AB459" s="232"/>
      <c r="AH459" s="22"/>
      <c r="AI459" s="22"/>
      <c r="AJ459" s="22"/>
      <c r="AM459" s="209"/>
      <c r="AN459" s="209"/>
      <c r="AO459" s="209"/>
      <c r="AP459" s="209"/>
      <c r="AQ459" s="209"/>
      <c r="AR459" s="209"/>
      <c r="AS459" s="209"/>
      <c r="AT459" s="209"/>
      <c r="AU459" s="209"/>
      <c r="AV459" s="209"/>
      <c r="AW459" s="209"/>
      <c r="AX459" s="209"/>
      <c r="AY459" s="209"/>
      <c r="AZ459" s="209"/>
      <c r="BA459" s="209"/>
      <c r="BB459" s="209"/>
      <c r="BC459" s="209"/>
      <c r="BD459" s="209"/>
      <c r="BE459" s="209"/>
    </row>
    <row r="460" spans="1:57" s="17" customFormat="1" ht="15" customHeight="1" x14ac:dyDescent="0.15">
      <c r="A460" s="21"/>
      <c r="B460" s="231"/>
      <c r="C460" s="223"/>
      <c r="D460" s="223"/>
      <c r="E460" s="719" t="s">
        <v>326</v>
      </c>
      <c r="F460" s="708"/>
      <c r="G460" s="708"/>
      <c r="H460" s="708"/>
      <c r="I460" s="708"/>
      <c r="J460" s="708"/>
      <c r="K460" s="708"/>
      <c r="L460" s="708"/>
      <c r="M460" s="708"/>
      <c r="N460" s="708"/>
      <c r="O460" s="224"/>
      <c r="P460" s="258" t="s">
        <v>258</v>
      </c>
      <c r="Q460" s="720" t="s">
        <v>111</v>
      </c>
      <c r="R460" s="720"/>
      <c r="S460" s="720"/>
      <c r="T460" s="720"/>
      <c r="U460" s="720"/>
      <c r="V460" s="720"/>
      <c r="W460" s="720"/>
      <c r="X460" s="720"/>
      <c r="Y460" s="720"/>
      <c r="Z460" s="720"/>
      <c r="AA460" s="721"/>
      <c r="AB460" s="232"/>
      <c r="AH460" s="22"/>
      <c r="AI460" s="22"/>
      <c r="AJ460" s="22"/>
      <c r="AM460" s="209"/>
      <c r="AN460" s="209"/>
      <c r="AO460" s="209"/>
      <c r="AP460" s="209"/>
      <c r="AQ460" s="209"/>
      <c r="AR460" s="209"/>
      <c r="AS460" s="209"/>
      <c r="AT460" s="209"/>
      <c r="AU460" s="209"/>
      <c r="AV460" s="209"/>
      <c r="AW460" s="209"/>
      <c r="AX460" s="209"/>
      <c r="AY460" s="209"/>
      <c r="AZ460" s="209"/>
      <c r="BA460" s="209"/>
      <c r="BB460" s="209"/>
      <c r="BC460" s="209"/>
      <c r="BD460" s="209"/>
      <c r="BE460" s="209"/>
    </row>
    <row r="461" spans="1:57" s="17" customFormat="1" ht="15" customHeight="1" x14ac:dyDescent="0.15">
      <c r="A461" s="21"/>
      <c r="B461" s="231"/>
      <c r="C461" s="223"/>
      <c r="D461" s="223"/>
      <c r="E461" s="223"/>
      <c r="F461" s="223"/>
      <c r="G461" s="223"/>
      <c r="H461" s="223"/>
      <c r="I461" s="223"/>
      <c r="J461" s="223"/>
      <c r="K461" s="223"/>
      <c r="L461" s="223"/>
      <c r="M461" s="223"/>
      <c r="N461" s="223"/>
      <c r="O461" s="224"/>
      <c r="P461" s="259" t="s">
        <v>259</v>
      </c>
      <c r="Q461" s="706" t="s">
        <v>111</v>
      </c>
      <c r="R461" s="706"/>
      <c r="S461" s="706"/>
      <c r="T461" s="706"/>
      <c r="U461" s="706"/>
      <c r="V461" s="706"/>
      <c r="W461" s="706"/>
      <c r="X461" s="706"/>
      <c r="Y461" s="706"/>
      <c r="Z461" s="706"/>
      <c r="AA461" s="707"/>
      <c r="AB461" s="232"/>
      <c r="AH461" s="22"/>
      <c r="AI461" s="22"/>
      <c r="AJ461" s="22"/>
      <c r="AM461" s="209"/>
      <c r="AN461" s="209"/>
      <c r="AO461" s="209"/>
      <c r="AP461" s="209"/>
      <c r="AQ461" s="209"/>
      <c r="AR461" s="209"/>
      <c r="AS461" s="209"/>
      <c r="AT461" s="209"/>
      <c r="AU461" s="209"/>
      <c r="AV461" s="209"/>
      <c r="AW461" s="209"/>
      <c r="AX461" s="209"/>
      <c r="AY461" s="209"/>
      <c r="AZ461" s="209"/>
      <c r="BA461" s="209"/>
      <c r="BB461" s="209"/>
      <c r="BC461" s="209"/>
      <c r="BD461" s="209"/>
      <c r="BE461" s="209"/>
    </row>
    <row r="462" spans="1:57" s="17" customFormat="1" ht="15" customHeight="1" x14ac:dyDescent="0.15">
      <c r="A462" s="21"/>
      <c r="B462" s="231"/>
      <c r="C462" s="223"/>
      <c r="D462" s="223"/>
      <c r="E462" s="223"/>
      <c r="F462" s="223"/>
      <c r="G462" s="223"/>
      <c r="H462" s="223"/>
      <c r="I462" s="223"/>
      <c r="J462" s="223"/>
      <c r="K462" s="223"/>
      <c r="L462" s="223"/>
      <c r="M462" s="223"/>
      <c r="N462" s="223"/>
      <c r="O462" s="224"/>
      <c r="P462" s="259" t="s">
        <v>260</v>
      </c>
      <c r="Q462" s="706" t="s">
        <v>111</v>
      </c>
      <c r="R462" s="706"/>
      <c r="S462" s="706"/>
      <c r="T462" s="706"/>
      <c r="U462" s="706"/>
      <c r="V462" s="706"/>
      <c r="W462" s="706"/>
      <c r="X462" s="706"/>
      <c r="Y462" s="706"/>
      <c r="Z462" s="706"/>
      <c r="AA462" s="707"/>
      <c r="AB462" s="232"/>
      <c r="AH462" s="22"/>
      <c r="AI462" s="22"/>
      <c r="AJ462" s="22"/>
      <c r="AM462" s="209"/>
      <c r="AN462" s="209"/>
      <c r="AO462" s="209"/>
      <c r="AP462" s="209"/>
      <c r="AQ462" s="209"/>
      <c r="AR462" s="209"/>
      <c r="AS462" s="209"/>
      <c r="AT462" s="209"/>
      <c r="AU462" s="209"/>
      <c r="AV462" s="209"/>
      <c r="AW462" s="209"/>
      <c r="AX462" s="209"/>
      <c r="AY462" s="209"/>
      <c r="AZ462" s="209"/>
      <c r="BA462" s="209"/>
      <c r="BB462" s="209"/>
      <c r="BC462" s="209"/>
      <c r="BD462" s="209"/>
      <c r="BE462" s="209"/>
    </row>
    <row r="463" spans="1:57" s="17" customFormat="1" ht="15" customHeight="1" x14ac:dyDescent="0.15">
      <c r="A463" s="21"/>
      <c r="B463" s="231"/>
      <c r="C463" s="223"/>
      <c r="D463" s="223"/>
      <c r="E463" s="223"/>
      <c r="F463" s="223"/>
      <c r="G463" s="223"/>
      <c r="H463" s="223"/>
      <c r="I463" s="223"/>
      <c r="J463" s="223"/>
      <c r="K463" s="223"/>
      <c r="L463" s="223"/>
      <c r="M463" s="223"/>
      <c r="N463" s="223"/>
      <c r="O463" s="224"/>
      <c r="P463" s="260" t="s">
        <v>262</v>
      </c>
      <c r="Q463" s="717" t="s">
        <v>111</v>
      </c>
      <c r="R463" s="717"/>
      <c r="S463" s="717"/>
      <c r="T463" s="717"/>
      <c r="U463" s="717"/>
      <c r="V463" s="717"/>
      <c r="W463" s="717"/>
      <c r="X463" s="717"/>
      <c r="Y463" s="717"/>
      <c r="Z463" s="717"/>
      <c r="AA463" s="718"/>
      <c r="AB463" s="232"/>
      <c r="AH463" s="22"/>
      <c r="AI463" s="22"/>
      <c r="AJ463" s="22"/>
      <c r="AM463" s="209"/>
      <c r="AN463" s="209"/>
      <c r="AO463" s="209"/>
      <c r="AP463" s="209"/>
      <c r="AQ463" s="209"/>
      <c r="AR463" s="209"/>
      <c r="AS463" s="209"/>
      <c r="AT463" s="209"/>
      <c r="AU463" s="209"/>
      <c r="AV463" s="209"/>
      <c r="AW463" s="209"/>
      <c r="AX463" s="209"/>
      <c r="AY463" s="209"/>
      <c r="AZ463" s="209"/>
      <c r="BA463" s="209"/>
      <c r="BB463" s="209"/>
      <c r="BC463" s="209"/>
      <c r="BD463" s="209"/>
      <c r="BE463" s="209"/>
    </row>
    <row r="464" spans="1:57" s="17" customFormat="1" ht="15" customHeight="1" x14ac:dyDescent="0.2">
      <c r="A464" s="21"/>
      <c r="B464" s="231"/>
      <c r="C464" s="223"/>
      <c r="D464" s="223"/>
      <c r="E464" s="223"/>
      <c r="F464" s="223"/>
      <c r="G464" s="223"/>
      <c r="H464" s="223"/>
      <c r="I464" s="223"/>
      <c r="J464" s="223"/>
      <c r="K464" s="223"/>
      <c r="L464" s="223"/>
      <c r="M464" s="223"/>
      <c r="N464" s="223"/>
      <c r="O464" s="224"/>
      <c r="P464" s="22"/>
      <c r="Q464" s="22"/>
      <c r="R464" s="22"/>
      <c r="S464" s="22"/>
      <c r="T464" s="24"/>
      <c r="U464" s="24"/>
      <c r="V464" s="24"/>
      <c r="W464" s="22"/>
      <c r="X464" s="22"/>
      <c r="Y464" s="22"/>
      <c r="Z464" s="22"/>
      <c r="AA464" s="24"/>
      <c r="AB464" s="232"/>
      <c r="AH464" s="22"/>
      <c r="AI464" s="22"/>
      <c r="AJ464" s="22"/>
      <c r="AM464" s="209"/>
      <c r="AN464" s="209"/>
      <c r="AO464" s="209"/>
      <c r="AP464" s="209"/>
      <c r="AQ464" s="209"/>
      <c r="AR464" s="209"/>
      <c r="AS464" s="209"/>
      <c r="AT464" s="209"/>
      <c r="AU464" s="209"/>
      <c r="AV464" s="209"/>
      <c r="AW464" s="209"/>
      <c r="AX464" s="209"/>
      <c r="AY464" s="209"/>
      <c r="AZ464" s="209"/>
      <c r="BA464" s="209"/>
      <c r="BB464" s="209"/>
      <c r="BC464" s="209"/>
      <c r="BD464" s="209"/>
      <c r="BE464" s="209"/>
    </row>
    <row r="465" spans="1:57" s="17" customFormat="1" ht="15" customHeight="1" x14ac:dyDescent="0.2">
      <c r="A465" s="21"/>
      <c r="B465" s="231"/>
      <c r="C465" s="223"/>
      <c r="D465" s="223"/>
      <c r="E465" s="223"/>
      <c r="F465" s="223"/>
      <c r="G465" s="223"/>
      <c r="H465" s="223"/>
      <c r="I465" s="223"/>
      <c r="J465" s="223"/>
      <c r="K465" s="223"/>
      <c r="L465" s="223"/>
      <c r="M465" s="223"/>
      <c r="N465" s="223"/>
      <c r="O465" s="224"/>
      <c r="P465" s="22"/>
      <c r="Q465" s="22"/>
      <c r="R465" s="22"/>
      <c r="S465" s="22"/>
      <c r="T465" s="24"/>
      <c r="U465" s="24"/>
      <c r="V465" s="24"/>
      <c r="W465" s="22"/>
      <c r="X465" s="22"/>
      <c r="Y465" s="22"/>
      <c r="Z465" s="22"/>
      <c r="AA465" s="24"/>
      <c r="AB465" s="232"/>
      <c r="AJ465" s="22"/>
      <c r="AM465" s="209"/>
      <c r="AN465" s="209"/>
      <c r="AO465" s="209"/>
      <c r="AP465" s="209"/>
      <c r="AQ465" s="209"/>
      <c r="AR465" s="209"/>
      <c r="AS465" s="209"/>
      <c r="AT465" s="209"/>
      <c r="AU465" s="209"/>
      <c r="AV465" s="209"/>
      <c r="AW465" s="209"/>
      <c r="AX465" s="209"/>
      <c r="AY465" s="209"/>
      <c r="AZ465" s="209"/>
      <c r="BA465" s="209"/>
      <c r="BB465" s="209"/>
      <c r="BC465" s="209"/>
      <c r="BD465" s="209"/>
      <c r="BE465" s="209"/>
    </row>
    <row r="466" spans="1:57" s="17" customFormat="1" ht="15" customHeight="1" x14ac:dyDescent="0.2">
      <c r="A466" s="21"/>
      <c r="B466" s="231"/>
      <c r="C466" s="223"/>
      <c r="D466" s="223"/>
      <c r="E466" s="223"/>
      <c r="F466" s="223"/>
      <c r="G466" s="223"/>
      <c r="H466" s="223"/>
      <c r="I466" s="223"/>
      <c r="J466" s="223"/>
      <c r="K466" s="223"/>
      <c r="L466" s="223"/>
      <c r="M466" s="223"/>
      <c r="N466" s="223"/>
      <c r="O466" s="224"/>
      <c r="P466" s="22"/>
      <c r="Q466" s="22"/>
      <c r="R466" s="22"/>
      <c r="S466" s="22"/>
      <c r="T466" s="24"/>
      <c r="U466" s="24"/>
      <c r="V466" s="24"/>
      <c r="W466" s="22"/>
      <c r="X466" s="22"/>
      <c r="Y466" s="22"/>
      <c r="Z466" s="22"/>
      <c r="AA466" s="24"/>
      <c r="AB466" s="232"/>
      <c r="AH466" s="22"/>
      <c r="AI466" s="22"/>
      <c r="AJ466" s="22"/>
      <c r="AM466" s="209"/>
      <c r="AN466" s="209"/>
      <c r="AO466" s="209"/>
      <c r="AP466" s="209"/>
      <c r="AQ466" s="209"/>
      <c r="AR466" s="209"/>
      <c r="AS466" s="209"/>
      <c r="AT466" s="209"/>
      <c r="AU466" s="209"/>
      <c r="AV466" s="209"/>
      <c r="AW466" s="209"/>
      <c r="AX466" s="209"/>
      <c r="AY466" s="209"/>
      <c r="AZ466" s="209"/>
      <c r="BA466" s="209"/>
      <c r="BB466" s="209"/>
      <c r="BC466" s="209"/>
      <c r="BD466" s="209"/>
      <c r="BE466" s="209"/>
    </row>
    <row r="467" spans="1:57" s="17" customFormat="1" ht="15" customHeight="1" x14ac:dyDescent="0.2">
      <c r="A467" s="21"/>
      <c r="B467" s="231"/>
      <c r="C467" s="708" t="s">
        <v>322</v>
      </c>
      <c r="D467" s="708"/>
      <c r="E467" s="708"/>
      <c r="F467" s="708"/>
      <c r="G467" s="708"/>
      <c r="H467" s="708"/>
      <c r="I467" s="708"/>
      <c r="J467" s="708"/>
      <c r="K467" s="708"/>
      <c r="L467" s="708"/>
      <c r="M467" s="708"/>
      <c r="N467" s="708"/>
      <c r="O467" s="708"/>
      <c r="P467" s="708"/>
      <c r="Q467" s="224"/>
      <c r="R467" s="224"/>
      <c r="S467" s="224"/>
      <c r="T467" s="224"/>
      <c r="U467" s="224"/>
      <c r="V467" s="224"/>
      <c r="W467" s="22"/>
      <c r="X467" s="22"/>
      <c r="Y467" s="22"/>
      <c r="Z467" s="22"/>
      <c r="AA467" s="24"/>
      <c r="AB467" s="232"/>
      <c r="AH467" s="22"/>
      <c r="AI467" s="22"/>
      <c r="AJ467" s="22"/>
      <c r="AM467" s="209"/>
      <c r="AN467" s="209"/>
      <c r="AO467" s="209"/>
      <c r="AP467" s="209"/>
      <c r="AQ467" s="209"/>
      <c r="AR467" s="209"/>
      <c r="AS467" s="209"/>
      <c r="AT467" s="209"/>
      <c r="AU467" s="209"/>
      <c r="AV467" s="209"/>
      <c r="AW467" s="209"/>
      <c r="AX467" s="209"/>
      <c r="AY467" s="209"/>
      <c r="AZ467" s="209"/>
      <c r="BA467" s="209"/>
      <c r="BB467" s="209"/>
      <c r="BC467" s="209"/>
      <c r="BD467" s="209"/>
      <c r="BE467" s="209"/>
    </row>
    <row r="468" spans="1:57" s="17" customFormat="1" ht="15" customHeight="1" x14ac:dyDescent="0.2">
      <c r="A468" s="21"/>
      <c r="B468" s="231"/>
      <c r="C468" s="223"/>
      <c r="D468" s="223"/>
      <c r="E468" s="223"/>
      <c r="F468" s="223"/>
      <c r="G468" s="223"/>
      <c r="H468" s="223"/>
      <c r="I468" s="223"/>
      <c r="J468" s="223"/>
      <c r="K468" s="223"/>
      <c r="L468" s="223"/>
      <c r="M468" s="223"/>
      <c r="N468" s="223"/>
      <c r="O468" s="224"/>
      <c r="P468" s="22"/>
      <c r="Q468" s="22"/>
      <c r="R468" s="22"/>
      <c r="S468" s="22"/>
      <c r="T468" s="24"/>
      <c r="U468" s="24"/>
      <c r="V468" s="24"/>
      <c r="W468" s="24"/>
      <c r="X468" s="24"/>
      <c r="Y468" s="24"/>
      <c r="Z468" s="24"/>
      <c r="AA468" s="24"/>
      <c r="AB468" s="232"/>
      <c r="AH468" s="22"/>
      <c r="AI468" s="22"/>
      <c r="AJ468" s="22"/>
      <c r="AM468" s="209"/>
      <c r="AN468" s="209"/>
      <c r="AO468" s="209"/>
      <c r="AP468" s="209"/>
      <c r="AQ468" s="209"/>
      <c r="AR468" s="209"/>
      <c r="AS468" s="209"/>
      <c r="AT468" s="209"/>
      <c r="AU468" s="209"/>
      <c r="AV468" s="209"/>
      <c r="AW468" s="209"/>
      <c r="AX468" s="209"/>
      <c r="AY468" s="209"/>
      <c r="AZ468" s="209"/>
      <c r="BA468" s="209"/>
      <c r="BB468" s="209"/>
      <c r="BC468" s="209"/>
      <c r="BD468" s="209"/>
      <c r="BE468" s="209"/>
    </row>
    <row r="469" spans="1:57" s="17" customFormat="1" ht="15" customHeight="1" x14ac:dyDescent="0.15">
      <c r="A469" s="21"/>
      <c r="B469" s="231"/>
      <c r="C469" s="223"/>
      <c r="D469" s="223"/>
      <c r="E469" s="22"/>
      <c r="F469" s="709"/>
      <c r="G469" s="709"/>
      <c r="H469" s="709"/>
      <c r="I469" s="709"/>
      <c r="J469" s="709"/>
      <c r="K469" s="709"/>
      <c r="L469" s="709"/>
      <c r="M469" s="709"/>
      <c r="N469" s="709"/>
      <c r="O469" s="224"/>
      <c r="P469" s="258" t="s">
        <v>258</v>
      </c>
      <c r="Q469" s="720" t="s">
        <v>111</v>
      </c>
      <c r="R469" s="720"/>
      <c r="S469" s="720"/>
      <c r="T469" s="720"/>
      <c r="U469" s="720"/>
      <c r="V469" s="720"/>
      <c r="W469" s="720"/>
      <c r="X469" s="720"/>
      <c r="Y469" s="720"/>
      <c r="Z469" s="720"/>
      <c r="AA469" s="721"/>
      <c r="AB469" s="232"/>
      <c r="AH469" s="22"/>
      <c r="AI469" s="22"/>
      <c r="AJ469" s="22"/>
      <c r="AM469" s="209"/>
      <c r="AN469" s="209"/>
      <c r="AO469" s="209"/>
      <c r="AP469" s="209"/>
      <c r="AQ469" s="209"/>
      <c r="AR469" s="209"/>
      <c r="AS469" s="209"/>
      <c r="AT469" s="209"/>
      <c r="AU469" s="209"/>
      <c r="AV469" s="209"/>
      <c r="AW469" s="209"/>
      <c r="AX469" s="209"/>
      <c r="AY469" s="209"/>
      <c r="AZ469" s="209"/>
      <c r="BA469" s="209"/>
      <c r="BB469" s="209"/>
      <c r="BC469" s="209"/>
      <c r="BD469" s="209"/>
      <c r="BE469" s="209"/>
    </row>
    <row r="470" spans="1:57" s="17" customFormat="1" ht="15" customHeight="1" x14ac:dyDescent="0.15">
      <c r="A470" s="21"/>
      <c r="B470" s="231"/>
      <c r="C470" s="223"/>
      <c r="D470" s="223"/>
      <c r="E470" s="227"/>
      <c r="F470" s="709"/>
      <c r="G470" s="709"/>
      <c r="H470" s="709"/>
      <c r="I470" s="709"/>
      <c r="J470" s="709"/>
      <c r="K470" s="709"/>
      <c r="L470" s="709"/>
      <c r="M470" s="709"/>
      <c r="N470" s="709"/>
      <c r="O470" s="224"/>
      <c r="P470" s="259" t="s">
        <v>259</v>
      </c>
      <c r="Q470" s="706" t="s">
        <v>111</v>
      </c>
      <c r="R470" s="706"/>
      <c r="S470" s="706"/>
      <c r="T470" s="706"/>
      <c r="U470" s="706"/>
      <c r="V470" s="706"/>
      <c r="W470" s="706"/>
      <c r="X470" s="706"/>
      <c r="Y470" s="706"/>
      <c r="Z470" s="706"/>
      <c r="AA470" s="707"/>
      <c r="AB470" s="232"/>
      <c r="AH470" s="22"/>
      <c r="AI470" s="22"/>
      <c r="AJ470" s="22"/>
      <c r="AM470" s="209"/>
      <c r="AN470" s="209"/>
      <c r="AO470" s="209"/>
      <c r="AP470" s="209"/>
      <c r="AQ470" s="209"/>
      <c r="AR470" s="209"/>
      <c r="AS470" s="209"/>
      <c r="AT470" s="209"/>
      <c r="AU470" s="209"/>
      <c r="AV470" s="209"/>
      <c r="AW470" s="209"/>
      <c r="AX470" s="209"/>
      <c r="AY470" s="209"/>
      <c r="AZ470" s="209"/>
      <c r="BA470" s="209"/>
      <c r="BB470" s="209"/>
      <c r="BC470" s="209"/>
      <c r="BD470" s="209"/>
      <c r="BE470" s="209"/>
    </row>
    <row r="471" spans="1:57" s="17" customFormat="1" ht="15" customHeight="1" x14ac:dyDescent="0.15">
      <c r="A471" s="21"/>
      <c r="B471" s="231"/>
      <c r="C471" s="223"/>
      <c r="D471" s="223"/>
      <c r="E471" s="223"/>
      <c r="F471" s="223"/>
      <c r="G471" s="223"/>
      <c r="H471" s="223"/>
      <c r="I471" s="223"/>
      <c r="J471" s="223"/>
      <c r="K471" s="223"/>
      <c r="L471" s="223"/>
      <c r="M471" s="223"/>
      <c r="N471" s="223"/>
      <c r="O471" s="224"/>
      <c r="P471" s="259" t="s">
        <v>260</v>
      </c>
      <c r="Q471" s="706" t="s">
        <v>111</v>
      </c>
      <c r="R471" s="706"/>
      <c r="S471" s="706"/>
      <c r="T471" s="706"/>
      <c r="U471" s="706"/>
      <c r="V471" s="706"/>
      <c r="W471" s="706"/>
      <c r="X471" s="706"/>
      <c r="Y471" s="706"/>
      <c r="Z471" s="706"/>
      <c r="AA471" s="707"/>
      <c r="AB471" s="232"/>
      <c r="AH471" s="22"/>
      <c r="AI471" s="22"/>
      <c r="AJ471" s="22"/>
      <c r="AM471" s="209"/>
      <c r="AN471" s="209"/>
      <c r="AO471" s="209"/>
      <c r="AP471" s="209"/>
      <c r="AQ471" s="209"/>
      <c r="AR471" s="209"/>
      <c r="AS471" s="209"/>
      <c r="AT471" s="209"/>
      <c r="AU471" s="209"/>
      <c r="AV471" s="209"/>
      <c r="AW471" s="209"/>
      <c r="AX471" s="209"/>
      <c r="AY471" s="209"/>
      <c r="AZ471" s="209"/>
      <c r="BA471" s="209"/>
      <c r="BB471" s="209"/>
      <c r="BC471" s="209"/>
      <c r="BD471" s="209"/>
      <c r="BE471" s="209"/>
    </row>
    <row r="472" spans="1:57" s="17" customFormat="1" ht="15" customHeight="1" x14ac:dyDescent="0.15">
      <c r="A472" s="21"/>
      <c r="B472" s="231"/>
      <c r="C472" s="223"/>
      <c r="D472" s="223"/>
      <c r="E472" s="223"/>
      <c r="F472" s="223"/>
      <c r="G472" s="223"/>
      <c r="H472" s="223"/>
      <c r="I472" s="223"/>
      <c r="J472" s="223"/>
      <c r="K472" s="223"/>
      <c r="L472" s="223"/>
      <c r="M472" s="223"/>
      <c r="N472" s="223"/>
      <c r="O472" s="224"/>
      <c r="P472" s="260" t="s">
        <v>262</v>
      </c>
      <c r="Q472" s="717" t="s">
        <v>111</v>
      </c>
      <c r="R472" s="717"/>
      <c r="S472" s="717"/>
      <c r="T472" s="717"/>
      <c r="U472" s="717"/>
      <c r="V472" s="717"/>
      <c r="W472" s="717"/>
      <c r="X472" s="717"/>
      <c r="Y472" s="717"/>
      <c r="Z472" s="717"/>
      <c r="AA472" s="718"/>
      <c r="AB472" s="232"/>
      <c r="AH472" s="22"/>
      <c r="AI472" s="22"/>
      <c r="AJ472" s="22"/>
      <c r="AM472" s="209"/>
      <c r="AN472" s="209"/>
      <c r="AO472" s="209"/>
      <c r="AP472" s="209"/>
      <c r="AQ472" s="209"/>
      <c r="AR472" s="209"/>
      <c r="AS472" s="209"/>
      <c r="AT472" s="209"/>
      <c r="AU472" s="209"/>
      <c r="AV472" s="209"/>
      <c r="AW472" s="209"/>
      <c r="AX472" s="209"/>
      <c r="AY472" s="209"/>
      <c r="AZ472" s="209"/>
      <c r="BA472" s="209"/>
      <c r="BB472" s="209"/>
      <c r="BC472" s="209"/>
      <c r="BD472" s="209"/>
      <c r="BE472" s="209"/>
    </row>
    <row r="473" spans="1:57" s="17" customFormat="1" ht="15" customHeight="1" x14ac:dyDescent="0.2">
      <c r="A473" s="21"/>
      <c r="B473" s="231"/>
      <c r="C473" s="497"/>
      <c r="D473" s="497"/>
      <c r="E473" s="497"/>
      <c r="F473" s="497"/>
      <c r="G473" s="497"/>
      <c r="H473" s="497"/>
      <c r="I473" s="497"/>
      <c r="J473" s="497"/>
      <c r="K473" s="497"/>
      <c r="L473" s="497"/>
      <c r="M473" s="497"/>
      <c r="N473" s="497"/>
      <c r="O473" s="495"/>
      <c r="P473" s="209"/>
      <c r="Q473" s="209"/>
      <c r="R473" s="209"/>
      <c r="S473" s="209"/>
      <c r="T473" s="215"/>
      <c r="U473" s="24"/>
      <c r="V473" s="24"/>
      <c r="W473" s="24"/>
      <c r="X473" s="24"/>
      <c r="Y473" s="24"/>
      <c r="Z473" s="24"/>
      <c r="AA473" s="24"/>
      <c r="AB473" s="232"/>
      <c r="AH473" s="22"/>
      <c r="AI473" s="22"/>
      <c r="AJ473" s="22"/>
      <c r="AM473" s="209"/>
      <c r="AN473" s="209"/>
      <c r="AO473" s="209"/>
      <c r="AP473" s="209"/>
      <c r="AQ473" s="209"/>
      <c r="AR473" s="209"/>
      <c r="AS473" s="209"/>
      <c r="AT473" s="209"/>
      <c r="AU473" s="209"/>
      <c r="AV473" s="209"/>
      <c r="AW473" s="209"/>
      <c r="AX473" s="209"/>
      <c r="AY473" s="209"/>
      <c r="AZ473" s="209"/>
      <c r="BA473" s="209"/>
      <c r="BB473" s="209"/>
      <c r="BC473" s="209"/>
      <c r="BD473" s="209"/>
      <c r="BE473" s="209"/>
    </row>
    <row r="474" spans="1:57" s="17" customFormat="1" ht="15" customHeight="1" x14ac:dyDescent="0.2">
      <c r="A474" s="21"/>
      <c r="B474" s="231"/>
      <c r="C474" s="495" t="s">
        <v>915</v>
      </c>
      <c r="D474" s="475"/>
      <c r="E474" s="475"/>
      <c r="F474" s="475"/>
      <c r="G474" s="475"/>
      <c r="H474" s="475"/>
      <c r="I474" s="475"/>
      <c r="J474" s="475"/>
      <c r="K474" s="475"/>
      <c r="L474" s="475"/>
      <c r="M474" s="475"/>
      <c r="N474" s="475"/>
      <c r="O474" s="475"/>
      <c r="P474" s="475"/>
      <c r="Q474" s="495"/>
      <c r="R474" s="495"/>
      <c r="S474" s="495"/>
      <c r="T474" s="495"/>
      <c r="U474" s="224"/>
      <c r="V474" s="224"/>
      <c r="W474" s="22"/>
      <c r="X474" s="24"/>
      <c r="Y474" s="24"/>
      <c r="Z474" s="24"/>
      <c r="AA474" s="24"/>
      <c r="AB474" s="232"/>
      <c r="AH474" s="22"/>
      <c r="AI474" s="22"/>
      <c r="AJ474" s="22"/>
      <c r="AM474" s="209"/>
      <c r="AN474" s="209"/>
      <c r="AO474" s="209"/>
      <c r="AP474" s="209"/>
      <c r="AQ474" s="209"/>
      <c r="AR474" s="209"/>
      <c r="AS474" s="209"/>
      <c r="AT474" s="209"/>
      <c r="AU474" s="209"/>
      <c r="AV474" s="209"/>
      <c r="AW474" s="209"/>
      <c r="AX474" s="209"/>
      <c r="AY474" s="209"/>
      <c r="AZ474" s="209"/>
      <c r="BA474" s="209"/>
      <c r="BB474" s="209"/>
      <c r="BC474" s="209"/>
      <c r="BD474" s="209"/>
      <c r="BE474" s="209"/>
    </row>
    <row r="475" spans="1:57" s="17" customFormat="1" ht="15" customHeight="1" x14ac:dyDescent="0.15">
      <c r="A475" s="21"/>
      <c r="B475" s="231"/>
      <c r="D475" s="224"/>
      <c r="E475" s="224"/>
      <c r="F475" s="224"/>
      <c r="G475" s="224"/>
      <c r="H475" s="224"/>
      <c r="I475" s="224"/>
      <c r="J475" s="224"/>
      <c r="K475" s="224"/>
      <c r="L475" s="224"/>
      <c r="M475" s="224"/>
      <c r="N475" s="224"/>
      <c r="O475" s="224"/>
      <c r="P475" s="258" t="s">
        <v>258</v>
      </c>
      <c r="Q475" s="720" t="s">
        <v>111</v>
      </c>
      <c r="R475" s="720"/>
      <c r="S475" s="720"/>
      <c r="T475" s="720"/>
      <c r="U475" s="720"/>
      <c r="V475" s="720"/>
      <c r="W475" s="720"/>
      <c r="X475" s="720"/>
      <c r="Y475" s="720"/>
      <c r="Z475" s="720"/>
      <c r="AA475" s="721"/>
      <c r="AB475" s="232"/>
      <c r="AH475" s="22"/>
      <c r="AI475" s="22"/>
      <c r="AJ475" s="22"/>
      <c r="AM475" s="209"/>
      <c r="AN475" s="209"/>
      <c r="AO475" s="209"/>
      <c r="AP475" s="209"/>
      <c r="AQ475" s="209"/>
      <c r="AR475" s="209"/>
      <c r="AS475" s="209"/>
      <c r="AT475" s="209"/>
      <c r="AU475" s="209"/>
      <c r="AV475" s="209"/>
      <c r="AW475" s="209"/>
      <c r="AX475" s="209"/>
      <c r="AY475" s="209"/>
      <c r="AZ475" s="209"/>
      <c r="BA475" s="209"/>
      <c r="BB475" s="209"/>
      <c r="BC475" s="209"/>
      <c r="BD475" s="209"/>
      <c r="BE475" s="209"/>
    </row>
    <row r="476" spans="1:57" s="17" customFormat="1" ht="15" customHeight="1" x14ac:dyDescent="0.15">
      <c r="A476" s="21"/>
      <c r="B476" s="231"/>
      <c r="C476" s="223"/>
      <c r="D476" s="223"/>
      <c r="E476" s="227"/>
      <c r="F476" s="253"/>
      <c r="G476" s="253"/>
      <c r="H476" s="253"/>
      <c r="I476" s="253"/>
      <c r="J476" s="253"/>
      <c r="K476" s="253"/>
      <c r="L476" s="253"/>
      <c r="M476" s="253"/>
      <c r="N476" s="253"/>
      <c r="O476" s="224"/>
      <c r="P476" s="259" t="s">
        <v>259</v>
      </c>
      <c r="Q476" s="706" t="s">
        <v>111</v>
      </c>
      <c r="R476" s="706"/>
      <c r="S476" s="706"/>
      <c r="T476" s="706"/>
      <c r="U476" s="706"/>
      <c r="V476" s="706"/>
      <c r="W476" s="706"/>
      <c r="X476" s="706"/>
      <c r="Y476" s="706"/>
      <c r="Z476" s="706"/>
      <c r="AA476" s="707"/>
      <c r="AB476" s="232"/>
      <c r="AH476" s="22"/>
      <c r="AI476" s="22"/>
      <c r="AJ476" s="22"/>
      <c r="AM476" s="209"/>
      <c r="AN476" s="209"/>
      <c r="AO476" s="209"/>
      <c r="AP476" s="209"/>
      <c r="AQ476" s="209"/>
      <c r="AR476" s="209"/>
      <c r="AS476" s="209"/>
      <c r="AT476" s="209"/>
      <c r="AU476" s="209"/>
      <c r="AV476" s="209"/>
      <c r="AW476" s="209"/>
      <c r="AX476" s="209"/>
      <c r="AY476" s="209"/>
      <c r="AZ476" s="209"/>
      <c r="BA476" s="209"/>
      <c r="BB476" s="209"/>
      <c r="BC476" s="209"/>
      <c r="BD476" s="209"/>
      <c r="BE476" s="209"/>
    </row>
    <row r="477" spans="1:57" s="17" customFormat="1" ht="15" customHeight="1" x14ac:dyDescent="0.15">
      <c r="A477" s="21"/>
      <c r="B477" s="231"/>
      <c r="C477" s="223"/>
      <c r="D477" s="223"/>
      <c r="E477" s="223"/>
      <c r="F477" s="223"/>
      <c r="G477" s="223"/>
      <c r="H477" s="223"/>
      <c r="I477" s="223"/>
      <c r="J477" s="223"/>
      <c r="K477" s="223"/>
      <c r="L477" s="223"/>
      <c r="M477" s="223"/>
      <c r="N477" s="223"/>
      <c r="O477" s="224"/>
      <c r="P477" s="259" t="s">
        <v>260</v>
      </c>
      <c r="Q477" s="706" t="s">
        <v>111</v>
      </c>
      <c r="R477" s="706"/>
      <c r="S477" s="706"/>
      <c r="T477" s="706"/>
      <c r="U477" s="706"/>
      <c r="V477" s="706"/>
      <c r="W477" s="706"/>
      <c r="X477" s="706"/>
      <c r="Y477" s="706"/>
      <c r="Z477" s="706"/>
      <c r="AA477" s="707"/>
      <c r="AB477" s="232"/>
      <c r="AH477" s="22"/>
      <c r="AI477" s="22"/>
      <c r="AJ477" s="22"/>
      <c r="AM477" s="209"/>
      <c r="AN477" s="209"/>
      <c r="AO477" s="209"/>
      <c r="AP477" s="209"/>
      <c r="AQ477" s="209"/>
      <c r="AR477" s="209"/>
      <c r="AS477" s="209"/>
      <c r="AT477" s="209"/>
      <c r="AU477" s="209"/>
      <c r="AV477" s="209"/>
      <c r="AW477" s="209"/>
      <c r="AX477" s="209"/>
      <c r="AY477" s="209"/>
      <c r="AZ477" s="209"/>
      <c r="BA477" s="209"/>
      <c r="BB477" s="209"/>
      <c r="BC477" s="209"/>
      <c r="BD477" s="209"/>
      <c r="BE477" s="209"/>
    </row>
    <row r="478" spans="1:57" s="17" customFormat="1" ht="15" customHeight="1" x14ac:dyDescent="0.15">
      <c r="A478" s="21"/>
      <c r="B478" s="231"/>
      <c r="C478" s="223"/>
      <c r="D478" s="223"/>
      <c r="E478" s="223"/>
      <c r="F478" s="223"/>
      <c r="G478" s="223"/>
      <c r="H478" s="223"/>
      <c r="I478" s="223"/>
      <c r="J478" s="223"/>
      <c r="K478" s="223"/>
      <c r="L478" s="223"/>
      <c r="M478" s="223"/>
      <c r="N478" s="223"/>
      <c r="O478" s="224"/>
      <c r="P478" s="260" t="s">
        <v>262</v>
      </c>
      <c r="Q478" s="717" t="s">
        <v>111</v>
      </c>
      <c r="R478" s="717"/>
      <c r="S478" s="717"/>
      <c r="T478" s="717"/>
      <c r="U478" s="717"/>
      <c r="V478" s="717"/>
      <c r="W478" s="717"/>
      <c r="X478" s="717"/>
      <c r="Y478" s="717"/>
      <c r="Z478" s="717"/>
      <c r="AA478" s="718"/>
      <c r="AB478" s="232"/>
      <c r="AH478" s="22"/>
      <c r="AI478" s="22"/>
      <c r="AJ478" s="22"/>
      <c r="AM478" s="209"/>
      <c r="AN478" s="209"/>
      <c r="AO478" s="209"/>
      <c r="AP478" s="209"/>
      <c r="AQ478" s="209"/>
      <c r="AR478" s="209"/>
      <c r="AS478" s="209"/>
      <c r="AT478" s="209"/>
      <c r="AU478" s="209"/>
      <c r="AV478" s="209"/>
      <c r="AW478" s="209"/>
      <c r="AX478" s="209"/>
      <c r="AY478" s="209"/>
      <c r="AZ478" s="209"/>
      <c r="BA478" s="209"/>
      <c r="BB478" s="209"/>
      <c r="BC478" s="209"/>
      <c r="BD478" s="209"/>
      <c r="BE478" s="209"/>
    </row>
    <row r="479" spans="1:57" s="17" customFormat="1" ht="15" customHeight="1" x14ac:dyDescent="0.2">
      <c r="A479" s="21"/>
      <c r="B479" s="231"/>
      <c r="C479" s="223"/>
      <c r="D479" s="223"/>
      <c r="E479" s="223"/>
      <c r="F479" s="223"/>
      <c r="G479" s="223"/>
      <c r="H479" s="223"/>
      <c r="I479" s="223"/>
      <c r="J479" s="223"/>
      <c r="K479" s="223"/>
      <c r="L479" s="223"/>
      <c r="M479" s="223"/>
      <c r="N479" s="223"/>
      <c r="O479" s="224"/>
      <c r="P479" s="22"/>
      <c r="Q479" s="22"/>
      <c r="R479" s="22"/>
      <c r="S479" s="22"/>
      <c r="T479" s="24"/>
      <c r="U479" s="24"/>
      <c r="V479" s="24"/>
      <c r="W479" s="24"/>
      <c r="X479" s="24"/>
      <c r="Y479" s="24"/>
      <c r="Z479" s="24"/>
      <c r="AA479" s="24"/>
      <c r="AB479" s="232"/>
      <c r="AH479" s="22"/>
      <c r="AI479" s="22"/>
      <c r="AJ479" s="22"/>
      <c r="AM479" s="209"/>
      <c r="AN479" s="209"/>
      <c r="AO479" s="209"/>
      <c r="AP479" s="209"/>
      <c r="AQ479" s="209"/>
      <c r="AR479" s="209"/>
      <c r="AS479" s="209"/>
      <c r="AT479" s="209"/>
      <c r="AU479" s="209"/>
      <c r="AV479" s="209"/>
      <c r="AW479" s="209"/>
      <c r="AX479" s="209"/>
      <c r="AY479" s="209"/>
      <c r="AZ479" s="209"/>
      <c r="BA479" s="209"/>
      <c r="BB479" s="209"/>
      <c r="BC479" s="209"/>
      <c r="BD479" s="209"/>
      <c r="BE479" s="209"/>
    </row>
    <row r="480" spans="1:57" s="17" customFormat="1" ht="15" customHeight="1" x14ac:dyDescent="0.15">
      <c r="A480" s="21"/>
      <c r="B480" s="231"/>
      <c r="C480" s="223"/>
      <c r="D480" s="223"/>
      <c r="E480" s="223"/>
      <c r="F480" s="822" t="s">
        <v>327</v>
      </c>
      <c r="G480" s="822"/>
      <c r="H480" s="822"/>
      <c r="I480" s="822"/>
      <c r="J480" s="822"/>
      <c r="K480" s="822"/>
      <c r="L480" s="822"/>
      <c r="M480" s="822"/>
      <c r="N480" s="822"/>
      <c r="O480" s="224"/>
      <c r="P480" s="258" t="s">
        <v>258</v>
      </c>
      <c r="Q480" s="720" t="s">
        <v>111</v>
      </c>
      <c r="R480" s="720"/>
      <c r="S480" s="720"/>
      <c r="T480" s="720"/>
      <c r="U480" s="720"/>
      <c r="V480" s="720"/>
      <c r="W480" s="720"/>
      <c r="X480" s="720"/>
      <c r="Y480" s="720"/>
      <c r="Z480" s="720"/>
      <c r="AA480" s="721"/>
      <c r="AB480" s="232"/>
      <c r="AH480" s="22"/>
      <c r="AI480" s="22"/>
      <c r="AJ480" s="22"/>
      <c r="AM480" s="209"/>
      <c r="AN480" s="209"/>
      <c r="AO480" s="209"/>
      <c r="AP480" s="209"/>
      <c r="AQ480" s="209"/>
      <c r="AR480" s="209"/>
      <c r="AS480" s="209"/>
      <c r="AT480" s="209"/>
      <c r="AU480" s="209"/>
      <c r="AV480" s="209"/>
      <c r="AW480" s="209"/>
      <c r="AX480" s="209"/>
      <c r="AY480" s="209"/>
      <c r="AZ480" s="209"/>
      <c r="BA480" s="209"/>
      <c r="BB480" s="209"/>
      <c r="BC480" s="209"/>
      <c r="BD480" s="209"/>
      <c r="BE480" s="209"/>
    </row>
    <row r="481" spans="1:57" s="17" customFormat="1" ht="15" customHeight="1" x14ac:dyDescent="0.15">
      <c r="A481" s="21"/>
      <c r="B481" s="231"/>
      <c r="C481" s="223"/>
      <c r="D481" s="223"/>
      <c r="E481" s="223"/>
      <c r="F481" s="822"/>
      <c r="G481" s="822"/>
      <c r="H481" s="822"/>
      <c r="I481" s="822"/>
      <c r="J481" s="822"/>
      <c r="K481" s="822"/>
      <c r="L481" s="822"/>
      <c r="M481" s="822"/>
      <c r="N481" s="822"/>
      <c r="O481" s="224"/>
      <c r="P481" s="259" t="s">
        <v>259</v>
      </c>
      <c r="Q481" s="706" t="s">
        <v>111</v>
      </c>
      <c r="R481" s="706"/>
      <c r="S481" s="706"/>
      <c r="T481" s="706"/>
      <c r="U481" s="706"/>
      <c r="V481" s="706"/>
      <c r="W481" s="706"/>
      <c r="X481" s="706"/>
      <c r="Y481" s="706"/>
      <c r="Z481" s="706"/>
      <c r="AA481" s="707"/>
      <c r="AB481" s="232"/>
      <c r="AH481" s="22"/>
      <c r="AI481" s="22"/>
      <c r="AJ481" s="22"/>
      <c r="AM481" s="209"/>
      <c r="AN481" s="209"/>
      <c r="AO481" s="209"/>
      <c r="AP481" s="209"/>
      <c r="AQ481" s="209"/>
      <c r="AR481" s="209"/>
      <c r="AS481" s="209"/>
      <c r="AT481" s="209"/>
      <c r="AU481" s="209"/>
      <c r="AV481" s="209"/>
      <c r="AW481" s="209"/>
      <c r="AX481" s="209"/>
      <c r="AY481" s="209"/>
      <c r="AZ481" s="209"/>
      <c r="BA481" s="209"/>
      <c r="BB481" s="209"/>
      <c r="BC481" s="209"/>
      <c r="BD481" s="209"/>
      <c r="BE481" s="209"/>
    </row>
    <row r="482" spans="1:57" s="17" customFormat="1" ht="15" customHeight="1" x14ac:dyDescent="0.15">
      <c r="A482" s="21"/>
      <c r="B482" s="231"/>
      <c r="C482" s="223"/>
      <c r="D482" s="223"/>
      <c r="E482" s="223"/>
      <c r="F482" s="223"/>
      <c r="G482" s="223"/>
      <c r="H482" s="223"/>
      <c r="I482" s="223"/>
      <c r="J482" s="223"/>
      <c r="K482" s="223"/>
      <c r="L482" s="223"/>
      <c r="M482" s="223"/>
      <c r="N482" s="223"/>
      <c r="O482" s="224"/>
      <c r="P482" s="259" t="s">
        <v>260</v>
      </c>
      <c r="Q482" s="706" t="s">
        <v>111</v>
      </c>
      <c r="R482" s="706"/>
      <c r="S482" s="706"/>
      <c r="T482" s="706"/>
      <c r="U482" s="706"/>
      <c r="V482" s="706"/>
      <c r="W482" s="706"/>
      <c r="X482" s="706"/>
      <c r="Y482" s="706"/>
      <c r="Z482" s="706"/>
      <c r="AA482" s="707"/>
      <c r="AB482" s="232"/>
      <c r="AH482" s="22"/>
      <c r="AI482" s="22"/>
      <c r="AJ482" s="22"/>
      <c r="AM482" s="209"/>
      <c r="AN482" s="209"/>
      <c r="AO482" s="209"/>
      <c r="AP482" s="209"/>
      <c r="AQ482" s="209"/>
      <c r="AR482" s="209"/>
      <c r="AS482" s="209"/>
      <c r="AT482" s="209"/>
      <c r="AU482" s="209"/>
      <c r="AV482" s="209"/>
      <c r="AW482" s="209"/>
      <c r="AX482" s="209"/>
      <c r="AY482" s="209"/>
      <c r="AZ482" s="209"/>
      <c r="BA482" s="209"/>
      <c r="BB482" s="209"/>
      <c r="BC482" s="209"/>
      <c r="BD482" s="209"/>
      <c r="BE482" s="209"/>
    </row>
    <row r="483" spans="1:57" s="17" customFormat="1" ht="15" customHeight="1" x14ac:dyDescent="0.15">
      <c r="A483" s="21"/>
      <c r="B483" s="231"/>
      <c r="C483" s="223"/>
      <c r="D483" s="223"/>
      <c r="E483" s="223"/>
      <c r="F483" s="223"/>
      <c r="G483" s="223"/>
      <c r="H483" s="223"/>
      <c r="I483" s="223"/>
      <c r="J483" s="223"/>
      <c r="K483" s="223"/>
      <c r="L483" s="223"/>
      <c r="M483" s="223"/>
      <c r="N483" s="223"/>
      <c r="O483" s="224"/>
      <c r="P483" s="260" t="s">
        <v>262</v>
      </c>
      <c r="Q483" s="717" t="s">
        <v>111</v>
      </c>
      <c r="R483" s="717"/>
      <c r="S483" s="717"/>
      <c r="T483" s="717"/>
      <c r="U483" s="717"/>
      <c r="V483" s="717"/>
      <c r="W483" s="717"/>
      <c r="X483" s="717"/>
      <c r="Y483" s="717"/>
      <c r="Z483" s="717"/>
      <c r="AA483" s="718"/>
      <c r="AB483" s="232"/>
      <c r="AH483" s="22"/>
      <c r="AI483" s="22"/>
      <c r="AJ483" s="22"/>
      <c r="AM483" s="209"/>
      <c r="AN483" s="209"/>
      <c r="AO483" s="209"/>
      <c r="AP483" s="209"/>
      <c r="AQ483" s="209"/>
      <c r="AR483" s="209"/>
      <c r="AS483" s="209"/>
      <c r="AT483" s="209"/>
      <c r="AU483" s="209"/>
      <c r="AV483" s="209"/>
      <c r="AW483" s="209"/>
      <c r="AX483" s="209"/>
      <c r="AY483" s="209"/>
      <c r="AZ483" s="209"/>
      <c r="BA483" s="209"/>
      <c r="BB483" s="209"/>
      <c r="BC483" s="209"/>
      <c r="BD483" s="209"/>
      <c r="BE483" s="209"/>
    </row>
    <row r="484" spans="1:57" s="17" customFormat="1" ht="15" customHeight="1" x14ac:dyDescent="0.2">
      <c r="A484" s="21"/>
      <c r="B484" s="234"/>
      <c r="C484" s="235"/>
      <c r="D484" s="235"/>
      <c r="E484" s="235"/>
      <c r="F484" s="235"/>
      <c r="G484" s="235"/>
      <c r="H484" s="235"/>
      <c r="I484" s="235"/>
      <c r="J484" s="235"/>
      <c r="K484" s="235"/>
      <c r="L484" s="235"/>
      <c r="M484" s="235"/>
      <c r="N484" s="235"/>
      <c r="O484" s="236"/>
      <c r="P484" s="237"/>
      <c r="Q484" s="237"/>
      <c r="R484" s="237"/>
      <c r="S484" s="237"/>
      <c r="T484" s="238"/>
      <c r="U484" s="238"/>
      <c r="V484" s="238"/>
      <c r="W484" s="238"/>
      <c r="X484" s="238"/>
      <c r="Y484" s="238"/>
      <c r="Z484" s="238"/>
      <c r="AA484" s="238"/>
      <c r="AB484" s="239"/>
      <c r="AH484" s="22"/>
      <c r="AI484" s="22"/>
      <c r="AJ484" s="22"/>
      <c r="AM484" s="209"/>
      <c r="AN484" s="209"/>
      <c r="AO484" s="209"/>
      <c r="AP484" s="209"/>
      <c r="AQ484" s="209"/>
      <c r="AR484" s="209"/>
      <c r="AS484" s="209"/>
      <c r="AT484" s="209"/>
      <c r="AU484" s="209"/>
      <c r="AV484" s="209"/>
      <c r="AW484" s="209"/>
      <c r="AX484" s="209"/>
      <c r="AY484" s="209"/>
      <c r="AZ484" s="209"/>
      <c r="BA484" s="209"/>
      <c r="BB484" s="209"/>
      <c r="BC484" s="209"/>
      <c r="BD484" s="209"/>
      <c r="BE484" s="209"/>
    </row>
    <row r="485" spans="1:57" s="17" customFormat="1" ht="15" customHeight="1" x14ac:dyDescent="0.2">
      <c r="A485" s="21"/>
      <c r="B485" s="24"/>
      <c r="C485" s="223"/>
      <c r="D485" s="223"/>
      <c r="E485" s="223"/>
      <c r="F485" s="223"/>
      <c r="G485" s="223"/>
      <c r="H485" s="223"/>
      <c r="I485" s="223"/>
      <c r="J485" s="223"/>
      <c r="K485" s="223"/>
      <c r="L485" s="223"/>
      <c r="M485" s="223"/>
      <c r="N485" s="223"/>
      <c r="O485" s="224"/>
      <c r="P485" s="22"/>
      <c r="Q485" s="22"/>
      <c r="R485" s="22"/>
      <c r="S485" s="22"/>
      <c r="T485" s="24"/>
      <c r="U485" s="24"/>
      <c r="V485" s="24"/>
      <c r="W485" s="24"/>
      <c r="X485" s="24"/>
      <c r="Y485" s="24"/>
      <c r="Z485" s="24"/>
      <c r="AA485" s="24"/>
      <c r="AB485" s="24"/>
      <c r="AH485" s="22"/>
      <c r="AI485" s="22"/>
      <c r="AJ485" s="22"/>
      <c r="AM485" s="209"/>
      <c r="AN485" s="209"/>
      <c r="AO485" s="209"/>
      <c r="AP485" s="209"/>
      <c r="AQ485" s="209"/>
      <c r="AR485" s="209"/>
      <c r="AS485" s="209"/>
      <c r="AT485" s="209"/>
      <c r="AU485" s="209"/>
      <c r="AV485" s="209"/>
      <c r="AW485" s="209"/>
      <c r="AX485" s="209"/>
      <c r="AY485" s="209"/>
      <c r="AZ485" s="209"/>
      <c r="BA485" s="209"/>
      <c r="BB485" s="209"/>
      <c r="BC485" s="209"/>
      <c r="BD485" s="209"/>
      <c r="BE485" s="209"/>
    </row>
    <row r="486" spans="1:57" s="17" customFormat="1" ht="15" customHeight="1" x14ac:dyDescent="0.2">
      <c r="A486" s="21"/>
      <c r="B486" s="24"/>
      <c r="C486" s="223"/>
      <c r="D486" s="223"/>
      <c r="E486" s="223"/>
      <c r="F486" s="223"/>
      <c r="G486" s="223"/>
      <c r="H486" s="223"/>
      <c r="I486" s="223"/>
      <c r="J486" s="223"/>
      <c r="K486" s="223"/>
      <c r="L486" s="223"/>
      <c r="M486" s="223"/>
      <c r="N486" s="223"/>
      <c r="O486" s="224"/>
      <c r="P486" s="22"/>
      <c r="Q486" s="22"/>
      <c r="R486" s="22"/>
      <c r="S486" s="22"/>
      <c r="T486" s="24"/>
      <c r="U486" s="24"/>
      <c r="V486" s="24"/>
      <c r="W486" s="24"/>
      <c r="X486" s="24"/>
      <c r="Y486" s="24"/>
      <c r="Z486" s="24"/>
      <c r="AA486" s="24"/>
      <c r="AB486" s="24"/>
      <c r="AG486" s="15"/>
      <c r="AH486" s="15"/>
      <c r="AI486" s="15"/>
      <c r="AJ486" s="15"/>
      <c r="AK486" s="15"/>
      <c r="AL486" s="15"/>
      <c r="AM486" s="209"/>
      <c r="AN486" s="209"/>
      <c r="AO486" s="209"/>
      <c r="AP486" s="215"/>
      <c r="AQ486" s="209"/>
      <c r="AR486" s="209"/>
      <c r="AS486" s="215"/>
      <c r="AT486" s="209"/>
      <c r="AU486" s="209"/>
      <c r="AV486" s="209"/>
      <c r="AW486" s="209"/>
      <c r="AX486" s="209"/>
      <c r="AY486" s="209"/>
      <c r="AZ486" s="209"/>
      <c r="BA486" s="209"/>
      <c r="BB486" s="209"/>
      <c r="BC486" s="209"/>
      <c r="BD486" s="209"/>
      <c r="BE486" s="209"/>
    </row>
    <row r="487" spans="1:57" ht="15" customHeight="1" x14ac:dyDescent="0.2">
      <c r="B487" s="29" t="s">
        <v>848</v>
      </c>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c r="AA487" s="24"/>
      <c r="AB487" s="24"/>
      <c r="AP487" s="209"/>
      <c r="AS487" s="209"/>
      <c r="AT487" s="209"/>
      <c r="AU487" s="209"/>
      <c r="AV487" s="209"/>
      <c r="AW487" s="209"/>
      <c r="AX487" s="209"/>
      <c r="AY487" s="209"/>
      <c r="AZ487" s="209"/>
      <c r="BA487" s="209"/>
      <c r="BB487" s="209"/>
      <c r="BC487" s="209"/>
      <c r="BD487" s="209"/>
    </row>
    <row r="488" spans="1:57" ht="14.25" customHeight="1" thickBot="1" x14ac:dyDescent="0.25">
      <c r="A488" s="52"/>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c r="AA488" s="24"/>
      <c r="AB488" s="24"/>
      <c r="AP488" s="209"/>
      <c r="AS488" s="209"/>
      <c r="AT488" s="209"/>
      <c r="AU488" s="209"/>
      <c r="AV488" s="209"/>
      <c r="AW488" s="209"/>
      <c r="AX488" s="209"/>
      <c r="AY488" s="209"/>
      <c r="AZ488" s="209"/>
      <c r="BA488" s="209"/>
      <c r="BB488" s="209"/>
      <c r="BC488" s="209"/>
    </row>
    <row r="489" spans="1:57" ht="14.25" customHeight="1" thickBot="1" x14ac:dyDescent="0.25">
      <c r="A489" s="57"/>
      <c r="B489" s="397" t="s">
        <v>130</v>
      </c>
      <c r="C489" s="398"/>
      <c r="D489" s="398"/>
      <c r="E489" s="398"/>
      <c r="F489" s="399"/>
      <c r="G489" s="399"/>
      <c r="H489" s="399"/>
      <c r="I489" s="399"/>
      <c r="J489" s="399"/>
      <c r="K489" s="399"/>
      <c r="L489" s="399"/>
      <c r="M489" s="399"/>
      <c r="N489" s="399"/>
      <c r="O489" s="399"/>
      <c r="P489" s="399"/>
      <c r="Q489" s="399"/>
      <c r="R489" s="399"/>
      <c r="S489" s="399"/>
      <c r="T489" s="399"/>
      <c r="U489" s="400"/>
      <c r="V489" s="418"/>
      <c r="W489" s="418"/>
      <c r="X489" s="418"/>
      <c r="Y489" s="418"/>
      <c r="Z489" s="418"/>
      <c r="AA489" s="418"/>
      <c r="AB489" s="419" t="s">
        <v>836</v>
      </c>
      <c r="AP489" s="209"/>
      <c r="AS489" s="209"/>
      <c r="AT489" s="209"/>
      <c r="AU489" s="209"/>
      <c r="AV489" s="209"/>
      <c r="AW489" s="209"/>
      <c r="AX489" s="209"/>
      <c r="AY489" s="209"/>
      <c r="AZ489" s="209"/>
      <c r="BA489" s="209"/>
      <c r="BC489" s="209"/>
      <c r="BD489" s="209"/>
    </row>
    <row r="490" spans="1:57" ht="14.25" customHeight="1" x14ac:dyDescent="0.2">
      <c r="A490" s="52"/>
      <c r="B490" s="34"/>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51"/>
      <c r="AT490" s="209"/>
      <c r="AU490" s="209"/>
      <c r="AV490" s="209"/>
      <c r="AW490" s="209"/>
      <c r="AX490" s="209"/>
      <c r="AY490" s="209"/>
      <c r="AZ490" s="209"/>
      <c r="BA490" s="209"/>
      <c r="BC490" s="209"/>
      <c r="BD490" s="209"/>
    </row>
    <row r="491" spans="1:57" ht="14.25" customHeight="1" x14ac:dyDescent="0.2">
      <c r="A491" s="52"/>
      <c r="B491" s="34"/>
      <c r="C491" s="794" t="s">
        <v>129</v>
      </c>
      <c r="D491" s="794"/>
      <c r="E491" s="794"/>
      <c r="F491" s="794"/>
      <c r="G491" s="794"/>
      <c r="H491" s="794"/>
      <c r="I491" s="794"/>
      <c r="J491" s="794"/>
      <c r="K491" s="794"/>
      <c r="L491" s="794"/>
      <c r="M491" s="794"/>
      <c r="N491" s="794"/>
      <c r="O491" s="794"/>
      <c r="P491" s="206"/>
      <c r="Q491" s="45"/>
      <c r="R491" s="727" t="s">
        <v>111</v>
      </c>
      <c r="S491" s="728"/>
      <c r="T491" s="728"/>
      <c r="U491" s="728"/>
      <c r="V491" s="728"/>
      <c r="W491" s="728"/>
      <c r="X491" s="728"/>
      <c r="Y491" s="728"/>
      <c r="Z491" s="729"/>
      <c r="AA491" s="42"/>
      <c r="AB491" s="51"/>
      <c r="AK491" s="15">
        <f>INDEX(Data!$E$434:$E$439,MATCH(Questionnaire!R491,Data!$D$434:$D$439,0),1)</f>
        <v>0</v>
      </c>
      <c r="AT491" s="209"/>
      <c r="AU491" s="209"/>
      <c r="AV491" s="209"/>
      <c r="AW491" s="209"/>
      <c r="AX491" s="209"/>
      <c r="AY491" s="209"/>
      <c r="AZ491" s="209"/>
      <c r="BA491" s="209"/>
      <c r="BB491" s="209"/>
      <c r="BC491" s="209"/>
      <c r="BD491" s="209"/>
    </row>
    <row r="492" spans="1:57" ht="18.75" customHeight="1" x14ac:dyDescent="0.2">
      <c r="A492" s="52"/>
      <c r="B492" s="34"/>
      <c r="C492" s="794"/>
      <c r="D492" s="794"/>
      <c r="E492" s="794"/>
      <c r="F492" s="794"/>
      <c r="G492" s="794"/>
      <c r="H492" s="794"/>
      <c r="I492" s="794"/>
      <c r="J492" s="794"/>
      <c r="K492" s="794"/>
      <c r="L492" s="794"/>
      <c r="M492" s="794"/>
      <c r="N492" s="794"/>
      <c r="O492" s="794"/>
      <c r="P492" s="56"/>
      <c r="Q492" s="44"/>
      <c r="R492" s="43" t="s">
        <v>110</v>
      </c>
      <c r="S492" s="43" t="s">
        <v>110</v>
      </c>
      <c r="T492" s="43" t="s">
        <v>110</v>
      </c>
      <c r="U492" s="43" t="s">
        <v>110</v>
      </c>
      <c r="V492" s="43" t="s">
        <v>110</v>
      </c>
      <c r="W492" s="43" t="s">
        <v>110</v>
      </c>
      <c r="X492" s="43" t="s">
        <v>110</v>
      </c>
      <c r="Y492" s="43" t="s">
        <v>110</v>
      </c>
      <c r="Z492" s="43" t="s">
        <v>110</v>
      </c>
      <c r="AA492" s="42"/>
      <c r="AB492" s="51"/>
      <c r="AT492" s="209"/>
      <c r="AU492" s="209"/>
      <c r="AV492" s="209"/>
      <c r="AW492" s="209"/>
      <c r="AX492" s="209"/>
      <c r="AY492" s="209"/>
      <c r="AZ492" s="209"/>
      <c r="BA492" s="209"/>
      <c r="BB492" s="209"/>
      <c r="BC492" s="209"/>
      <c r="BD492" s="209"/>
    </row>
    <row r="493" spans="1:57" ht="11.25" customHeight="1" x14ac:dyDescent="0.2">
      <c r="A493" s="52"/>
      <c r="B493" s="34"/>
      <c r="C493" s="794"/>
      <c r="D493" s="794"/>
      <c r="E493" s="794"/>
      <c r="F493" s="794"/>
      <c r="G493" s="794"/>
      <c r="H493" s="794"/>
      <c r="I493" s="794"/>
      <c r="J493" s="794"/>
      <c r="K493" s="794"/>
      <c r="L493" s="794"/>
      <c r="M493" s="794"/>
      <c r="N493" s="794"/>
      <c r="O493" s="794"/>
      <c r="P493" s="56"/>
      <c r="Q493" s="40"/>
      <c r="R493" s="38"/>
      <c r="S493" s="430"/>
      <c r="T493" s="39"/>
      <c r="U493" s="39"/>
      <c r="V493" s="39"/>
      <c r="W493" s="39"/>
      <c r="X493" s="39"/>
      <c r="Y493" s="431"/>
      <c r="Z493" s="38"/>
      <c r="AA493" s="38"/>
      <c r="AB493" s="51"/>
      <c r="AT493" s="209"/>
      <c r="AU493" s="209"/>
      <c r="AV493" s="209"/>
      <c r="AW493" s="209"/>
      <c r="AX493" s="209"/>
      <c r="AY493" s="209"/>
      <c r="AZ493" s="209"/>
      <c r="BA493" s="209"/>
      <c r="BB493" s="209"/>
      <c r="BC493" s="209"/>
    </row>
    <row r="494" spans="1:57" ht="18.75" customHeight="1" x14ac:dyDescent="0.2">
      <c r="A494" s="52"/>
      <c r="B494" s="34"/>
      <c r="C494" s="794"/>
      <c r="D494" s="794"/>
      <c r="E494" s="794"/>
      <c r="F494" s="794"/>
      <c r="G494" s="794"/>
      <c r="H494" s="794"/>
      <c r="I494" s="794"/>
      <c r="J494" s="794"/>
      <c r="K494" s="794"/>
      <c r="L494" s="794"/>
      <c r="M494" s="794"/>
      <c r="N494" s="794"/>
      <c r="O494" s="794"/>
      <c r="P494" s="56"/>
      <c r="Q494" s="793" t="s">
        <v>1390</v>
      </c>
      <c r="R494" s="793"/>
      <c r="S494" s="793"/>
      <c r="T494" s="38"/>
      <c r="U494" s="38"/>
      <c r="V494" s="38"/>
      <c r="W494" s="38"/>
      <c r="X494" s="428"/>
      <c r="Y494" s="795" t="s">
        <v>1391</v>
      </c>
      <c r="Z494" s="795"/>
      <c r="AA494" s="795"/>
      <c r="AB494" s="51"/>
      <c r="AT494" s="209"/>
      <c r="AU494" s="209"/>
      <c r="AV494" s="209"/>
      <c r="AW494" s="209"/>
      <c r="AX494" s="209"/>
      <c r="AY494" s="209"/>
      <c r="AZ494" s="209"/>
      <c r="BA494" s="209"/>
      <c r="BB494" s="209"/>
      <c r="BC494" s="209"/>
    </row>
    <row r="495" spans="1:57" ht="14.25" customHeight="1" x14ac:dyDescent="0.2">
      <c r="A495" s="52"/>
      <c r="B495" s="34"/>
      <c r="C495" s="56"/>
      <c r="D495" s="56"/>
      <c r="E495" s="56"/>
      <c r="F495" s="56"/>
      <c r="G495" s="56"/>
      <c r="H495" s="56"/>
      <c r="I495" s="56"/>
      <c r="J495" s="56"/>
      <c r="K495" s="56"/>
      <c r="L495" s="56"/>
      <c r="M495" s="56"/>
      <c r="N495" s="56"/>
      <c r="O495" s="56"/>
      <c r="P495" s="56"/>
      <c r="Q495" s="823"/>
      <c r="R495" s="823"/>
      <c r="S495" s="823"/>
      <c r="T495" s="55"/>
      <c r="U495" s="38"/>
      <c r="V495" s="38"/>
      <c r="W495" s="38"/>
      <c r="X495" s="421"/>
      <c r="Y495" s="421"/>
      <c r="Z495" s="421"/>
      <c r="AA495" s="421"/>
      <c r="AB495" s="51"/>
      <c r="AT495" s="209"/>
      <c r="AU495" s="209"/>
      <c r="AV495" s="209"/>
      <c r="AW495" s="209"/>
      <c r="AX495" s="209"/>
      <c r="AY495" s="209"/>
      <c r="AZ495" s="209"/>
      <c r="BA495" s="209"/>
      <c r="BB495" s="209"/>
      <c r="BC495" s="209"/>
    </row>
    <row r="496" spans="1:57" ht="14.25" customHeight="1" x14ac:dyDescent="0.2">
      <c r="A496" s="52"/>
      <c r="B496" s="34"/>
      <c r="C496" s="730" t="s">
        <v>128</v>
      </c>
      <c r="D496" s="730"/>
      <c r="E496" s="730"/>
      <c r="F496" s="730"/>
      <c r="G496" s="730"/>
      <c r="H496" s="730"/>
      <c r="I496" s="730"/>
      <c r="J496" s="730"/>
      <c r="K496" s="730"/>
      <c r="L496" s="730"/>
      <c r="M496" s="730"/>
      <c r="N496" s="730"/>
      <c r="O496" s="730"/>
      <c r="P496" s="730"/>
      <c r="Q496" s="730"/>
      <c r="R496" s="730"/>
      <c r="S496" s="730"/>
      <c r="T496" s="730"/>
      <c r="U496" s="730"/>
      <c r="V496" s="730"/>
      <c r="W496" s="730"/>
      <c r="X496" s="730"/>
      <c r="Y496" s="730"/>
      <c r="Z496" s="730"/>
      <c r="AA496" s="730"/>
      <c r="AB496" s="53"/>
      <c r="AT496" s="209"/>
      <c r="AU496" s="209"/>
      <c r="AV496" s="209"/>
      <c r="AW496" s="209"/>
      <c r="AX496" s="209"/>
      <c r="AY496" s="209"/>
      <c r="AZ496" s="209"/>
      <c r="BA496" s="209"/>
      <c r="BB496" s="209"/>
      <c r="BC496" s="209"/>
    </row>
    <row r="497" spans="2:55" ht="21" customHeight="1" x14ac:dyDescent="0.2">
      <c r="B497" s="34"/>
      <c r="C497" s="723"/>
      <c r="D497" s="724"/>
      <c r="E497" s="724"/>
      <c r="F497" s="724"/>
      <c r="G497" s="724"/>
      <c r="H497" s="724"/>
      <c r="I497" s="724"/>
      <c r="J497" s="724"/>
      <c r="K497" s="724"/>
      <c r="L497" s="724"/>
      <c r="M497" s="724"/>
      <c r="N497" s="724"/>
      <c r="O497" s="724"/>
      <c r="P497" s="724"/>
      <c r="Q497" s="724"/>
      <c r="R497" s="724"/>
      <c r="S497" s="724"/>
      <c r="T497" s="724"/>
      <c r="U497" s="724"/>
      <c r="V497" s="724"/>
      <c r="W497" s="724"/>
      <c r="X497" s="724"/>
      <c r="Y497" s="724"/>
      <c r="Z497" s="724"/>
      <c r="AA497" s="725"/>
      <c r="AB497" s="53"/>
      <c r="AT497" s="209"/>
      <c r="AU497" s="209"/>
      <c r="AV497" s="209"/>
      <c r="AW497" s="209"/>
      <c r="AX497" s="209"/>
      <c r="AY497" s="209"/>
      <c r="AZ497" s="209"/>
      <c r="BA497" s="209"/>
      <c r="BB497" s="209"/>
      <c r="BC497" s="209"/>
    </row>
    <row r="498" spans="2:55" ht="14.25" customHeight="1" thickBot="1" x14ac:dyDescent="0.25">
      <c r="B498" s="420"/>
      <c r="C498" s="421"/>
      <c r="D498" s="421"/>
      <c r="E498" s="421"/>
      <c r="F498" s="421"/>
      <c r="G498" s="421"/>
      <c r="H498" s="421"/>
      <c r="I498" s="421"/>
      <c r="J498" s="421"/>
      <c r="K498" s="421"/>
      <c r="L498" s="421"/>
      <c r="M498" s="421"/>
      <c r="N498" s="421"/>
      <c r="O498" s="421"/>
      <c r="P498" s="421"/>
      <c r="Q498" s="421"/>
      <c r="R498" s="421"/>
      <c r="S498" s="421"/>
      <c r="T498" s="421"/>
      <c r="U498" s="421"/>
      <c r="V498" s="421"/>
      <c r="W498" s="421"/>
      <c r="X498" s="421"/>
      <c r="Y498" s="421"/>
      <c r="Z498" s="421"/>
      <c r="AA498" s="421"/>
      <c r="AB498" s="53"/>
      <c r="AT498" s="209"/>
      <c r="AU498" s="209"/>
      <c r="AV498" s="209"/>
      <c r="AW498" s="209"/>
      <c r="AX498" s="209"/>
      <c r="AY498" s="209"/>
      <c r="AZ498" s="209"/>
      <c r="BA498" s="209"/>
      <c r="BB498" s="209"/>
      <c r="BC498" s="209"/>
    </row>
    <row r="499" spans="2:55" ht="14.25" customHeight="1" thickBot="1" x14ac:dyDescent="0.2">
      <c r="B499" s="397" t="s">
        <v>127</v>
      </c>
      <c r="C499" s="398"/>
      <c r="D499" s="398"/>
      <c r="E499" s="398"/>
      <c r="F499" s="399"/>
      <c r="G499" s="399"/>
      <c r="H499" s="399"/>
      <c r="I499" s="399"/>
      <c r="J499" s="399"/>
      <c r="K499" s="399"/>
      <c r="L499" s="399"/>
      <c r="M499" s="399"/>
      <c r="N499" s="399"/>
      <c r="O499" s="399"/>
      <c r="P499" s="399"/>
      <c r="Q499" s="399"/>
      <c r="R499" s="399"/>
      <c r="S499" s="399"/>
      <c r="T499" s="399"/>
      <c r="U499" s="399"/>
      <c r="V499" s="399"/>
      <c r="W499" s="399"/>
      <c r="X499" s="399"/>
      <c r="Y499" s="399"/>
      <c r="Z499" s="399"/>
      <c r="AA499" s="399"/>
      <c r="AB499" s="422"/>
      <c r="AT499" s="209"/>
      <c r="AU499" s="209"/>
      <c r="AV499" s="209"/>
      <c r="AW499" s="209"/>
      <c r="AX499" s="209"/>
      <c r="AY499" s="209"/>
      <c r="AZ499" s="209"/>
      <c r="BA499" s="209"/>
      <c r="BB499" s="209"/>
      <c r="BC499" s="209"/>
    </row>
    <row r="500" spans="2:55" ht="14.25" customHeight="1" x14ac:dyDescent="0.2">
      <c r="B500" s="34"/>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51"/>
      <c r="AT500" s="209"/>
      <c r="AU500" s="209"/>
      <c r="AV500" s="209"/>
      <c r="AW500" s="209"/>
      <c r="AX500" s="209"/>
      <c r="AY500" s="209"/>
      <c r="AZ500" s="209"/>
      <c r="BA500" s="209"/>
      <c r="BB500" s="209"/>
    </row>
    <row r="501" spans="2:55" ht="14.25" customHeight="1" x14ac:dyDescent="0.2">
      <c r="B501" s="34"/>
      <c r="C501" s="794" t="s">
        <v>126</v>
      </c>
      <c r="D501" s="794"/>
      <c r="E501" s="794"/>
      <c r="F501" s="794"/>
      <c r="G501" s="794"/>
      <c r="H501" s="794"/>
      <c r="I501" s="794"/>
      <c r="J501" s="794"/>
      <c r="K501" s="794"/>
      <c r="L501" s="794"/>
      <c r="M501" s="794"/>
      <c r="N501" s="794"/>
      <c r="O501" s="794"/>
      <c r="P501" s="206"/>
      <c r="Q501" s="45"/>
      <c r="R501" s="727" t="s">
        <v>111</v>
      </c>
      <c r="S501" s="728"/>
      <c r="T501" s="728"/>
      <c r="U501" s="728"/>
      <c r="V501" s="728"/>
      <c r="W501" s="728"/>
      <c r="X501" s="728"/>
      <c r="Y501" s="728"/>
      <c r="Z501" s="729"/>
      <c r="AA501" s="42"/>
      <c r="AB501" s="51"/>
      <c r="AK501" s="15">
        <f>INDEX(Data!$E$434:$E$439,MATCH(Questionnaire!R501,Data!$D$434:$D$439,0),1)</f>
        <v>0</v>
      </c>
      <c r="AT501" s="209"/>
      <c r="AU501" s="209"/>
      <c r="AV501" s="209"/>
      <c r="AW501" s="209"/>
      <c r="AX501" s="209"/>
      <c r="AY501" s="209"/>
      <c r="AZ501" s="209"/>
      <c r="BA501" s="209"/>
      <c r="BB501" s="209"/>
      <c r="BC501" s="209"/>
    </row>
    <row r="502" spans="2:55" ht="18.75" customHeight="1" x14ac:dyDescent="0.2">
      <c r="B502" s="34"/>
      <c r="C502" s="794"/>
      <c r="D502" s="794"/>
      <c r="E502" s="794"/>
      <c r="F502" s="794"/>
      <c r="G502" s="794"/>
      <c r="H502" s="794"/>
      <c r="I502" s="794"/>
      <c r="J502" s="794"/>
      <c r="K502" s="794"/>
      <c r="L502" s="794"/>
      <c r="M502" s="794"/>
      <c r="N502" s="794"/>
      <c r="O502" s="794"/>
      <c r="P502" s="41"/>
      <c r="Q502" s="44"/>
      <c r="R502" s="43"/>
      <c r="S502" s="43"/>
      <c r="T502" s="43" t="s">
        <v>110</v>
      </c>
      <c r="U502" s="43" t="s">
        <v>110</v>
      </c>
      <c r="V502" s="43" t="s">
        <v>110</v>
      </c>
      <c r="W502" s="43" t="s">
        <v>110</v>
      </c>
      <c r="X502" s="43" t="s">
        <v>110</v>
      </c>
      <c r="Y502" s="43"/>
      <c r="Z502" s="43"/>
      <c r="AA502" s="42"/>
      <c r="AB502" s="51"/>
      <c r="AT502" s="209"/>
      <c r="AU502" s="209"/>
      <c r="AV502" s="209"/>
      <c r="AW502" s="209"/>
      <c r="AX502" s="209"/>
      <c r="AY502" s="209"/>
      <c r="AZ502" s="209"/>
      <c r="BA502" s="209"/>
      <c r="BB502" s="209"/>
      <c r="BC502" s="209"/>
    </row>
    <row r="503" spans="2:55" ht="11.25" customHeight="1" x14ac:dyDescent="0.2">
      <c r="B503" s="34"/>
      <c r="C503" s="794"/>
      <c r="D503" s="794"/>
      <c r="E503" s="794"/>
      <c r="F503" s="794"/>
      <c r="G503" s="794"/>
      <c r="H503" s="794"/>
      <c r="I503" s="794"/>
      <c r="J503" s="794"/>
      <c r="K503" s="794"/>
      <c r="L503" s="794"/>
      <c r="M503" s="794"/>
      <c r="N503" s="794"/>
      <c r="O503" s="794"/>
      <c r="P503" s="41"/>
      <c r="Q503" s="40"/>
      <c r="R503" s="38"/>
      <c r="S503" s="430"/>
      <c r="T503" s="39"/>
      <c r="U503" s="39"/>
      <c r="V503" s="39"/>
      <c r="W503" s="39"/>
      <c r="X503" s="39"/>
      <c r="Y503" s="431"/>
      <c r="Z503" s="38"/>
      <c r="AA503" s="38"/>
      <c r="AB503" s="51"/>
      <c r="AT503" s="209"/>
      <c r="AU503" s="209"/>
      <c r="AV503" s="209"/>
      <c r="AW503" s="209"/>
      <c r="AX503" s="209"/>
      <c r="AY503" s="209"/>
      <c r="AZ503" s="209"/>
      <c r="BA503" s="209"/>
      <c r="BB503" s="209"/>
      <c r="BC503" s="209"/>
    </row>
    <row r="504" spans="2:55" ht="23.25" customHeight="1" x14ac:dyDescent="0.2">
      <c r="B504" s="34"/>
      <c r="C504" s="794"/>
      <c r="D504" s="794"/>
      <c r="E504" s="794"/>
      <c r="F504" s="794"/>
      <c r="G504" s="794"/>
      <c r="H504" s="794"/>
      <c r="I504" s="794"/>
      <c r="J504" s="794"/>
      <c r="K504" s="794"/>
      <c r="L504" s="794"/>
      <c r="M504" s="794"/>
      <c r="N504" s="794"/>
      <c r="O504" s="794"/>
      <c r="P504" s="41"/>
      <c r="Q504" s="793" t="s">
        <v>1390</v>
      </c>
      <c r="R504" s="793"/>
      <c r="S504" s="793"/>
      <c r="T504" s="38"/>
      <c r="U504" s="38"/>
      <c r="V504" s="38"/>
      <c r="W504" s="38"/>
      <c r="X504" s="428"/>
      <c r="Y504" s="795" t="s">
        <v>1391</v>
      </c>
      <c r="Z504" s="795"/>
      <c r="AA504" s="795"/>
      <c r="AB504" s="51"/>
      <c r="AT504" s="209"/>
      <c r="AU504" s="209"/>
      <c r="AV504" s="209"/>
      <c r="AW504" s="209"/>
      <c r="AX504" s="209"/>
      <c r="AY504" s="209"/>
      <c r="AZ504" s="209"/>
      <c r="BA504" s="209"/>
      <c r="BB504" s="209"/>
      <c r="BC504" s="209"/>
    </row>
    <row r="505" spans="2:55" ht="15.75" customHeight="1" x14ac:dyDescent="0.2">
      <c r="B505" s="34"/>
      <c r="C505" s="794"/>
      <c r="D505" s="794"/>
      <c r="E505" s="794"/>
      <c r="F505" s="794"/>
      <c r="G505" s="794"/>
      <c r="H505" s="794"/>
      <c r="I505" s="794"/>
      <c r="J505" s="794"/>
      <c r="K505" s="794"/>
      <c r="L505" s="794"/>
      <c r="M505" s="794"/>
      <c r="N505" s="56"/>
      <c r="O505" s="56"/>
      <c r="P505" s="41"/>
      <c r="Q505" s="50"/>
      <c r="R505" s="50"/>
      <c r="S505" s="50"/>
      <c r="T505" s="38"/>
      <c r="U505" s="38"/>
      <c r="V505" s="38"/>
      <c r="W505" s="38"/>
      <c r="X505" s="49"/>
      <c r="Y505" s="49"/>
      <c r="Z505" s="49"/>
      <c r="AA505" s="49"/>
      <c r="AB505" s="51"/>
      <c r="AT505" s="209"/>
      <c r="AU505" s="209"/>
      <c r="AV505" s="209"/>
      <c r="AW505" s="209"/>
      <c r="AX505" s="209"/>
      <c r="AY505" s="209"/>
      <c r="AZ505" s="209"/>
      <c r="BA505" s="209"/>
      <c r="BB505" s="209"/>
    </row>
    <row r="506" spans="2:55" ht="18.75" customHeight="1" x14ac:dyDescent="0.2">
      <c r="B506" s="34"/>
      <c r="C506" s="36" t="s">
        <v>125</v>
      </c>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3"/>
      <c r="AT506" s="209"/>
      <c r="AU506" s="209"/>
      <c r="AV506" s="209"/>
      <c r="AW506" s="209"/>
      <c r="AX506" s="209"/>
      <c r="AY506" s="209"/>
      <c r="AZ506" s="209"/>
      <c r="BA506" s="209"/>
      <c r="BB506" s="209"/>
    </row>
    <row r="507" spans="2:55" ht="21" customHeight="1" x14ac:dyDescent="0.2">
      <c r="B507" s="34"/>
      <c r="C507" s="723"/>
      <c r="D507" s="724"/>
      <c r="E507" s="724"/>
      <c r="F507" s="724"/>
      <c r="G507" s="724"/>
      <c r="H507" s="724"/>
      <c r="I507" s="724"/>
      <c r="J507" s="724"/>
      <c r="K507" s="724"/>
      <c r="L507" s="724"/>
      <c r="M507" s="724"/>
      <c r="N507" s="724"/>
      <c r="O507" s="724"/>
      <c r="P507" s="724"/>
      <c r="Q507" s="724"/>
      <c r="R507" s="724"/>
      <c r="S507" s="724"/>
      <c r="T507" s="724"/>
      <c r="U507" s="724"/>
      <c r="V507" s="724"/>
      <c r="W507" s="724"/>
      <c r="X507" s="724"/>
      <c r="Y507" s="724"/>
      <c r="Z507" s="724"/>
      <c r="AA507" s="725"/>
      <c r="AB507" s="33"/>
      <c r="AT507" s="209"/>
      <c r="AV507" s="209"/>
      <c r="AW507" s="209"/>
      <c r="AX507" s="209"/>
      <c r="AY507" s="209"/>
      <c r="AZ507" s="209"/>
      <c r="BA507" s="209"/>
      <c r="BB507" s="209"/>
    </row>
    <row r="508" spans="2:55" ht="14.25" customHeight="1" thickBot="1" x14ac:dyDescent="0.25">
      <c r="B508" s="34"/>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3"/>
      <c r="AT508" s="209"/>
      <c r="AU508" s="209"/>
      <c r="AV508" s="209"/>
      <c r="AW508" s="209"/>
      <c r="AX508" s="209"/>
      <c r="AY508" s="209"/>
      <c r="AZ508" s="209"/>
      <c r="BA508" s="209"/>
      <c r="BB508" s="209"/>
    </row>
    <row r="509" spans="2:55" ht="14.25" customHeight="1" thickBot="1" x14ac:dyDescent="0.2">
      <c r="B509" s="397" t="s">
        <v>124</v>
      </c>
      <c r="C509" s="398"/>
      <c r="D509" s="398"/>
      <c r="E509" s="398"/>
      <c r="F509" s="399"/>
      <c r="G509" s="399"/>
      <c r="H509" s="399"/>
      <c r="I509" s="399"/>
      <c r="J509" s="399"/>
      <c r="K509" s="399"/>
      <c r="L509" s="399"/>
      <c r="M509" s="399"/>
      <c r="N509" s="399"/>
      <c r="O509" s="399"/>
      <c r="P509" s="399"/>
      <c r="Q509" s="399"/>
      <c r="R509" s="399"/>
      <c r="S509" s="399"/>
      <c r="T509" s="399"/>
      <c r="U509" s="399"/>
      <c r="V509" s="399"/>
      <c r="W509" s="399"/>
      <c r="X509" s="399"/>
      <c r="Y509" s="399"/>
      <c r="Z509" s="399"/>
      <c r="AA509" s="399"/>
      <c r="AB509" s="422"/>
      <c r="AT509" s="209"/>
      <c r="AU509" s="209"/>
      <c r="AV509" s="209"/>
      <c r="AW509" s="209"/>
      <c r="AX509" s="209"/>
      <c r="AY509" s="209"/>
      <c r="AZ509" s="209"/>
      <c r="BA509" s="209"/>
      <c r="BB509" s="209"/>
    </row>
    <row r="510" spans="2:55" ht="14.25" customHeight="1" x14ac:dyDescent="0.2">
      <c r="B510" s="34"/>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3"/>
      <c r="AT510" s="209"/>
      <c r="AU510" s="209"/>
      <c r="AV510" s="209"/>
      <c r="AW510" s="209"/>
      <c r="AX510" s="209"/>
      <c r="AY510" s="209"/>
      <c r="AZ510" s="209"/>
      <c r="BA510" s="209"/>
      <c r="BB510" s="209"/>
    </row>
    <row r="511" spans="2:55" ht="14.25" customHeight="1" x14ac:dyDescent="0.2">
      <c r="B511" s="34"/>
      <c r="C511" s="794" t="s">
        <v>328</v>
      </c>
      <c r="D511" s="794"/>
      <c r="E511" s="794"/>
      <c r="F511" s="794"/>
      <c r="G511" s="794"/>
      <c r="H511" s="794"/>
      <c r="I511" s="794"/>
      <c r="J511" s="794"/>
      <c r="K511" s="794"/>
      <c r="L511" s="794"/>
      <c r="M511" s="794"/>
      <c r="N511" s="794"/>
      <c r="O511" s="794"/>
      <c r="P511" s="206"/>
      <c r="Q511" s="45"/>
      <c r="R511" s="727" t="s">
        <v>111</v>
      </c>
      <c r="S511" s="728"/>
      <c r="T511" s="728"/>
      <c r="U511" s="728"/>
      <c r="V511" s="728"/>
      <c r="W511" s="728"/>
      <c r="X511" s="728"/>
      <c r="Y511" s="728"/>
      <c r="Z511" s="729"/>
      <c r="AA511" s="42"/>
      <c r="AB511" s="33"/>
      <c r="AK511" s="15">
        <f>INDEX(Data!$E$434:$E$439,MATCH(Questionnaire!R511,Data!$D$434:$D$439,0),1)</f>
        <v>0</v>
      </c>
      <c r="AT511" s="209"/>
      <c r="AU511" s="209"/>
      <c r="AV511" s="209"/>
      <c r="AW511" s="209"/>
      <c r="AX511" s="209"/>
      <c r="AY511" s="209"/>
      <c r="AZ511" s="209"/>
      <c r="BA511" s="209"/>
      <c r="BB511" s="209"/>
    </row>
    <row r="512" spans="2:55" ht="18.75" customHeight="1" x14ac:dyDescent="0.2">
      <c r="B512" s="34"/>
      <c r="C512" s="794"/>
      <c r="D512" s="794"/>
      <c r="E512" s="794"/>
      <c r="F512" s="794"/>
      <c r="G512" s="794"/>
      <c r="H512" s="794"/>
      <c r="I512" s="794"/>
      <c r="J512" s="794"/>
      <c r="K512" s="794"/>
      <c r="L512" s="794"/>
      <c r="M512" s="794"/>
      <c r="N512" s="794"/>
      <c r="O512" s="794"/>
      <c r="P512" s="41"/>
      <c r="Q512" s="44"/>
      <c r="R512" s="43"/>
      <c r="S512" s="43"/>
      <c r="T512" s="43" t="s">
        <v>110</v>
      </c>
      <c r="U512" s="43" t="s">
        <v>110</v>
      </c>
      <c r="V512" s="43" t="s">
        <v>110</v>
      </c>
      <c r="W512" s="43" t="s">
        <v>110</v>
      </c>
      <c r="X512" s="43" t="s">
        <v>110</v>
      </c>
      <c r="Y512" s="43"/>
      <c r="Z512" s="43"/>
      <c r="AA512" s="42"/>
      <c r="AB512" s="33"/>
      <c r="AW512" s="209"/>
      <c r="AX512" s="209"/>
      <c r="AY512" s="209"/>
      <c r="AZ512" s="209"/>
      <c r="BA512" s="209"/>
      <c r="BB512" s="209"/>
    </row>
    <row r="513" spans="2:54" ht="11.25" customHeight="1" x14ac:dyDescent="0.2">
      <c r="B513" s="34"/>
      <c r="C513" s="794"/>
      <c r="D513" s="794"/>
      <c r="E513" s="794"/>
      <c r="F513" s="794"/>
      <c r="G513" s="794"/>
      <c r="H513" s="794"/>
      <c r="I513" s="794"/>
      <c r="J513" s="794"/>
      <c r="K513" s="794"/>
      <c r="L513" s="794"/>
      <c r="M513" s="794"/>
      <c r="N513" s="794"/>
      <c r="O513" s="794"/>
      <c r="P513" s="41"/>
      <c r="Q513" s="40"/>
      <c r="R513" s="38"/>
      <c r="S513" s="430"/>
      <c r="T513" s="39"/>
      <c r="U513" s="39"/>
      <c r="V513" s="39"/>
      <c r="W513" s="39"/>
      <c r="X513" s="39"/>
      <c r="Y513" s="431"/>
      <c r="Z513" s="38"/>
      <c r="AA513" s="38"/>
      <c r="AB513" s="37"/>
      <c r="AT513" s="209"/>
      <c r="AV513" s="209"/>
      <c r="AW513" s="209"/>
      <c r="AX513" s="209"/>
      <c r="AY513" s="209"/>
      <c r="AZ513" s="209"/>
      <c r="BA513" s="209"/>
      <c r="BB513" s="209"/>
    </row>
    <row r="514" spans="2:54" ht="27.75" customHeight="1" x14ac:dyDescent="0.2">
      <c r="B514" s="34"/>
      <c r="C514" s="794"/>
      <c r="D514" s="794"/>
      <c r="E514" s="794"/>
      <c r="F514" s="794"/>
      <c r="G514" s="794"/>
      <c r="H514" s="794"/>
      <c r="I514" s="794"/>
      <c r="J514" s="794"/>
      <c r="K514" s="794"/>
      <c r="L514" s="794"/>
      <c r="M514" s="794"/>
      <c r="N514" s="794"/>
      <c r="O514" s="794"/>
      <c r="P514" s="41"/>
      <c r="Q514" s="793" t="s">
        <v>1390</v>
      </c>
      <c r="R514" s="793"/>
      <c r="S514" s="793"/>
      <c r="T514" s="38"/>
      <c r="U514" s="38"/>
      <c r="V514" s="38"/>
      <c r="W514" s="38"/>
      <c r="X514" s="428"/>
      <c r="Y514" s="795" t="s">
        <v>1391</v>
      </c>
      <c r="Z514" s="795"/>
      <c r="AA514" s="795"/>
      <c r="AB514" s="37"/>
      <c r="AT514" s="209"/>
      <c r="AV514" s="209"/>
      <c r="AX514" s="209"/>
      <c r="AY514" s="209"/>
      <c r="AZ514" s="209"/>
      <c r="BA514" s="209"/>
      <c r="BB514" s="209"/>
    </row>
    <row r="515" spans="2:54" ht="11.25" customHeight="1" x14ac:dyDescent="0.2">
      <c r="B515" s="34"/>
      <c r="C515" s="794"/>
      <c r="D515" s="794"/>
      <c r="E515" s="794"/>
      <c r="F515" s="794"/>
      <c r="G515" s="794"/>
      <c r="H515" s="794"/>
      <c r="I515" s="794"/>
      <c r="J515" s="794"/>
      <c r="K515" s="794"/>
      <c r="L515" s="794"/>
      <c r="M515" s="794"/>
      <c r="N515" s="56"/>
      <c r="O515" s="56"/>
      <c r="P515" s="41"/>
      <c r="Q515" s="50"/>
      <c r="R515" s="50"/>
      <c r="S515" s="50"/>
      <c r="T515" s="38"/>
      <c r="U515" s="38"/>
      <c r="V515" s="38"/>
      <c r="W515" s="38"/>
      <c r="X515" s="49"/>
      <c r="Y515" s="49"/>
      <c r="Z515" s="49"/>
      <c r="AA515" s="49"/>
      <c r="AB515" s="37"/>
      <c r="AT515" s="209"/>
      <c r="AV515" s="209"/>
      <c r="AW515" s="209"/>
      <c r="AX515" s="209"/>
      <c r="AY515" s="209"/>
      <c r="AZ515" s="209"/>
      <c r="BA515" s="209"/>
      <c r="BB515" s="209"/>
    </row>
    <row r="516" spans="2:54" ht="21" customHeight="1" x14ac:dyDescent="0.2">
      <c r="B516" s="34"/>
      <c r="C516" s="824" t="s">
        <v>123</v>
      </c>
      <c r="D516" s="824"/>
      <c r="E516" s="824"/>
      <c r="F516" s="824"/>
      <c r="G516" s="824"/>
      <c r="H516" s="824"/>
      <c r="I516" s="824"/>
      <c r="J516" s="824"/>
      <c r="K516" s="824"/>
      <c r="L516" s="824"/>
      <c r="M516" s="824"/>
      <c r="N516" s="824"/>
      <c r="O516" s="824"/>
      <c r="P516" s="824"/>
      <c r="Q516" s="824"/>
      <c r="R516" s="824"/>
      <c r="S516" s="824"/>
      <c r="T516" s="824"/>
      <c r="U516" s="824"/>
      <c r="V516" s="824"/>
      <c r="W516" s="824"/>
      <c r="X516" s="824"/>
      <c r="Y516" s="824"/>
      <c r="Z516" s="824"/>
      <c r="AA516" s="824"/>
      <c r="AB516" s="33"/>
      <c r="AT516" s="209"/>
      <c r="AV516" s="209"/>
      <c r="AW516" s="209"/>
      <c r="BB516" s="209"/>
    </row>
    <row r="517" spans="2:54" ht="21" customHeight="1" x14ac:dyDescent="0.2">
      <c r="B517" s="34"/>
      <c r="C517" s="723"/>
      <c r="D517" s="724"/>
      <c r="E517" s="724"/>
      <c r="F517" s="724"/>
      <c r="G517" s="724"/>
      <c r="H517" s="724"/>
      <c r="I517" s="724"/>
      <c r="J517" s="724"/>
      <c r="K517" s="724"/>
      <c r="L517" s="724"/>
      <c r="M517" s="724"/>
      <c r="N517" s="724"/>
      <c r="O517" s="724"/>
      <c r="P517" s="724"/>
      <c r="Q517" s="724"/>
      <c r="R517" s="724"/>
      <c r="S517" s="724"/>
      <c r="T517" s="724"/>
      <c r="U517" s="724"/>
      <c r="V517" s="724"/>
      <c r="W517" s="724"/>
      <c r="X517" s="724"/>
      <c r="Y517" s="724"/>
      <c r="Z517" s="724"/>
      <c r="AA517" s="725"/>
      <c r="AB517" s="33"/>
      <c r="AW517" s="209"/>
      <c r="AX517" s="209"/>
      <c r="AY517" s="209"/>
      <c r="AZ517" s="209"/>
      <c r="BA517" s="209"/>
      <c r="BB517" s="209"/>
    </row>
    <row r="518" spans="2:54" ht="14.25" customHeight="1" x14ac:dyDescent="0.2">
      <c r="B518" s="34"/>
      <c r="C518" s="36" t="s">
        <v>122</v>
      </c>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3"/>
      <c r="AW518" s="209"/>
      <c r="AX518" s="209"/>
      <c r="AY518" s="209"/>
      <c r="AZ518" s="209"/>
      <c r="BA518" s="209"/>
      <c r="BB518" s="209"/>
    </row>
    <row r="519" spans="2:54" ht="21" customHeight="1" x14ac:dyDescent="0.2">
      <c r="B519" s="34"/>
      <c r="C519" s="723"/>
      <c r="D519" s="724"/>
      <c r="E519" s="724"/>
      <c r="F519" s="724"/>
      <c r="G519" s="724"/>
      <c r="H519" s="724"/>
      <c r="I519" s="724"/>
      <c r="J519" s="724"/>
      <c r="K519" s="724"/>
      <c r="L519" s="724"/>
      <c r="M519" s="724"/>
      <c r="N519" s="724"/>
      <c r="O519" s="724"/>
      <c r="P519" s="724"/>
      <c r="Q519" s="724"/>
      <c r="R519" s="724"/>
      <c r="S519" s="724"/>
      <c r="T519" s="724"/>
      <c r="U519" s="724"/>
      <c r="V519" s="724"/>
      <c r="W519" s="724"/>
      <c r="X519" s="724"/>
      <c r="Y519" s="724"/>
      <c r="Z519" s="724"/>
      <c r="AA519" s="725"/>
      <c r="AB519" s="33"/>
      <c r="AX519" s="209"/>
      <c r="AY519" s="209"/>
      <c r="AZ519" s="209"/>
      <c r="BA519" s="209"/>
      <c r="BB519" s="209"/>
    </row>
    <row r="520" spans="2:54" ht="14.25" customHeight="1" thickBot="1" x14ac:dyDescent="0.25">
      <c r="B520" s="34"/>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3"/>
      <c r="AX520" s="209"/>
      <c r="AY520" s="209"/>
      <c r="AZ520" s="209"/>
      <c r="BA520" s="209"/>
      <c r="BB520" s="209"/>
    </row>
    <row r="521" spans="2:54" ht="14.25" customHeight="1" thickBot="1" x14ac:dyDescent="0.2">
      <c r="B521" s="397" t="s">
        <v>121</v>
      </c>
      <c r="C521" s="398"/>
      <c r="D521" s="398"/>
      <c r="E521" s="398"/>
      <c r="F521" s="399"/>
      <c r="G521" s="399"/>
      <c r="H521" s="399"/>
      <c r="I521" s="399"/>
      <c r="J521" s="399"/>
      <c r="K521" s="399"/>
      <c r="L521" s="399"/>
      <c r="M521" s="399"/>
      <c r="N521" s="399"/>
      <c r="O521" s="399"/>
      <c r="P521" s="399"/>
      <c r="Q521" s="399"/>
      <c r="R521" s="399"/>
      <c r="S521" s="399"/>
      <c r="T521" s="399"/>
      <c r="U521" s="399"/>
      <c r="V521" s="399"/>
      <c r="W521" s="399"/>
      <c r="X521" s="399"/>
      <c r="Y521" s="399"/>
      <c r="Z521" s="399"/>
      <c r="AA521" s="399"/>
      <c r="AB521" s="422"/>
    </row>
    <row r="522" spans="2:54" ht="14.25" customHeight="1" x14ac:dyDescent="0.2">
      <c r="B522" s="48"/>
      <c r="C522" s="47"/>
      <c r="D522" s="47"/>
      <c r="E522" s="47"/>
      <c r="F522" s="46"/>
      <c r="G522" s="46"/>
      <c r="H522" s="46"/>
      <c r="I522" s="46"/>
      <c r="J522" s="46"/>
      <c r="K522" s="46"/>
      <c r="L522" s="46"/>
      <c r="M522" s="46"/>
      <c r="N522" s="46"/>
      <c r="O522" s="46"/>
      <c r="P522" s="46"/>
      <c r="Q522" s="35"/>
      <c r="R522" s="35"/>
      <c r="S522" s="35"/>
      <c r="T522" s="35"/>
      <c r="U522" s="35"/>
      <c r="V522" s="35"/>
      <c r="W522" s="35"/>
      <c r="X522" s="35"/>
      <c r="Y522" s="35"/>
      <c r="Z522" s="35"/>
      <c r="AA522" s="35"/>
      <c r="AB522" s="33"/>
      <c r="BB522" s="209"/>
    </row>
    <row r="523" spans="2:54" ht="14.25" customHeight="1" x14ac:dyDescent="0.2">
      <c r="B523" s="34"/>
      <c r="C523" s="794" t="s">
        <v>245</v>
      </c>
      <c r="D523" s="794"/>
      <c r="E523" s="794"/>
      <c r="F523" s="794"/>
      <c r="G523" s="794"/>
      <c r="H523" s="794"/>
      <c r="I523" s="794"/>
      <c r="J523" s="794"/>
      <c r="K523" s="794"/>
      <c r="L523" s="794"/>
      <c r="M523" s="794"/>
      <c r="N523" s="794"/>
      <c r="O523" s="794"/>
      <c r="P523" s="206"/>
      <c r="Q523" s="45"/>
      <c r="R523" s="727" t="s">
        <v>111</v>
      </c>
      <c r="S523" s="728"/>
      <c r="T523" s="728"/>
      <c r="U523" s="728"/>
      <c r="V523" s="728"/>
      <c r="W523" s="728"/>
      <c r="X523" s="728"/>
      <c r="Y523" s="728"/>
      <c r="Z523" s="729"/>
      <c r="AA523" s="42"/>
      <c r="AB523" s="33"/>
      <c r="AK523" s="15">
        <f>INDEX(Data!$E$434:$E$439,MATCH(Questionnaire!R523,Data!$D$434:$D$439,0),1)</f>
        <v>0</v>
      </c>
      <c r="BB523" s="209"/>
    </row>
    <row r="524" spans="2:54" ht="18.75" customHeight="1" x14ac:dyDescent="0.2">
      <c r="B524" s="34"/>
      <c r="C524" s="794"/>
      <c r="D524" s="794"/>
      <c r="E524" s="794"/>
      <c r="F524" s="794"/>
      <c r="G524" s="794"/>
      <c r="H524" s="794"/>
      <c r="I524" s="794"/>
      <c r="J524" s="794"/>
      <c r="K524" s="794"/>
      <c r="L524" s="794"/>
      <c r="M524" s="794"/>
      <c r="N524" s="794"/>
      <c r="O524" s="794"/>
      <c r="P524" s="41"/>
      <c r="Q524" s="44"/>
      <c r="R524" s="43"/>
      <c r="S524" s="43"/>
      <c r="T524" s="43" t="s">
        <v>110</v>
      </c>
      <c r="U524" s="43" t="s">
        <v>110</v>
      </c>
      <c r="V524" s="43" t="s">
        <v>110</v>
      </c>
      <c r="W524" s="43" t="s">
        <v>110</v>
      </c>
      <c r="X524" s="43" t="s">
        <v>110</v>
      </c>
      <c r="Y524" s="43"/>
      <c r="Z524" s="43"/>
      <c r="AA524" s="42"/>
      <c r="AB524" s="33"/>
      <c r="BB524" s="209"/>
    </row>
    <row r="525" spans="2:54" ht="11.25" customHeight="1" x14ac:dyDescent="0.2">
      <c r="B525" s="34"/>
      <c r="C525" s="794"/>
      <c r="D525" s="794"/>
      <c r="E525" s="794"/>
      <c r="F525" s="794"/>
      <c r="G525" s="794"/>
      <c r="H525" s="794"/>
      <c r="I525" s="794"/>
      <c r="J525" s="794"/>
      <c r="K525" s="794"/>
      <c r="L525" s="794"/>
      <c r="M525" s="794"/>
      <c r="N525" s="794"/>
      <c r="O525" s="794"/>
      <c r="P525" s="41"/>
      <c r="Q525" s="40"/>
      <c r="R525" s="38"/>
      <c r="S525" s="430"/>
      <c r="T525" s="39"/>
      <c r="U525" s="39"/>
      <c r="V525" s="39"/>
      <c r="W525" s="39"/>
      <c r="X525" s="39"/>
      <c r="Y525" s="431"/>
      <c r="Z525" s="38"/>
      <c r="AA525" s="38"/>
      <c r="AB525" s="37"/>
      <c r="BB525" s="209"/>
    </row>
    <row r="526" spans="2:54" ht="36" customHeight="1" x14ac:dyDescent="0.2">
      <c r="B526" s="34"/>
      <c r="C526" s="794"/>
      <c r="D526" s="794"/>
      <c r="E526" s="794"/>
      <c r="F526" s="794"/>
      <c r="G526" s="794"/>
      <c r="H526" s="794"/>
      <c r="I526" s="794"/>
      <c r="J526" s="794"/>
      <c r="K526" s="794"/>
      <c r="L526" s="794"/>
      <c r="M526" s="794"/>
      <c r="N526" s="794"/>
      <c r="O526" s="794"/>
      <c r="P526" s="41"/>
      <c r="Q526" s="793" t="s">
        <v>1390</v>
      </c>
      <c r="R526" s="793"/>
      <c r="S526" s="793"/>
      <c r="T526" s="38"/>
      <c r="U526" s="38"/>
      <c r="V526" s="38"/>
      <c r="W526" s="38"/>
      <c r="X526" s="428"/>
      <c r="Y526" s="795" t="s">
        <v>1391</v>
      </c>
      <c r="Z526" s="795"/>
      <c r="AA526" s="795"/>
      <c r="AB526" s="54"/>
    </row>
    <row r="527" spans="2:54" ht="14.25" customHeight="1" x14ac:dyDescent="0.2">
      <c r="B527" s="34"/>
      <c r="C527" s="36" t="s">
        <v>51</v>
      </c>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3"/>
    </row>
    <row r="528" spans="2:54" ht="21" customHeight="1" x14ac:dyDescent="0.2">
      <c r="B528" s="34"/>
      <c r="C528" s="723"/>
      <c r="D528" s="724"/>
      <c r="E528" s="724"/>
      <c r="F528" s="724"/>
      <c r="G528" s="724"/>
      <c r="H528" s="724"/>
      <c r="I528" s="724"/>
      <c r="J528" s="724"/>
      <c r="K528" s="724"/>
      <c r="L528" s="724"/>
      <c r="M528" s="724"/>
      <c r="N528" s="724"/>
      <c r="O528" s="724"/>
      <c r="P528" s="724"/>
      <c r="Q528" s="724"/>
      <c r="R528" s="724"/>
      <c r="S528" s="724"/>
      <c r="T528" s="724"/>
      <c r="U528" s="724"/>
      <c r="V528" s="724"/>
      <c r="W528" s="724"/>
      <c r="X528" s="724"/>
      <c r="Y528" s="724"/>
      <c r="Z528" s="724"/>
      <c r="AA528" s="725"/>
      <c r="AB528" s="33"/>
    </row>
    <row r="529" spans="2:37" ht="14.25" customHeight="1" x14ac:dyDescent="0.2">
      <c r="B529" s="32"/>
      <c r="C529" s="444"/>
      <c r="D529" s="444"/>
      <c r="E529" s="444"/>
      <c r="F529" s="444"/>
      <c r="G529" s="444"/>
      <c r="H529" s="444"/>
      <c r="I529" s="444"/>
      <c r="J529" s="444"/>
      <c r="K529" s="444"/>
      <c r="L529" s="444"/>
      <c r="M529" s="444"/>
      <c r="N529" s="444"/>
      <c r="O529" s="444"/>
      <c r="P529" s="444"/>
      <c r="Q529" s="444"/>
      <c r="R529" s="444"/>
      <c r="S529" s="444"/>
      <c r="T529" s="444"/>
      <c r="U529" s="444"/>
      <c r="V529" s="444"/>
      <c r="W529" s="444"/>
      <c r="X529" s="444"/>
      <c r="Y529" s="444"/>
      <c r="Z529" s="444"/>
      <c r="AA529" s="444"/>
      <c r="AB529" s="30"/>
    </row>
    <row r="530" spans="2:37" ht="14.25" customHeight="1" thickBot="1" x14ac:dyDescent="0.2">
      <c r="B530" s="440" t="s">
        <v>120</v>
      </c>
      <c r="C530" s="441"/>
      <c r="D530" s="441"/>
      <c r="E530" s="441"/>
      <c r="F530" s="442"/>
      <c r="G530" s="442"/>
      <c r="H530" s="442"/>
      <c r="I530" s="442"/>
      <c r="J530" s="442"/>
      <c r="K530" s="442"/>
      <c r="L530" s="442"/>
      <c r="M530" s="442"/>
      <c r="N530" s="442"/>
      <c r="O530" s="442"/>
      <c r="P530" s="442"/>
      <c r="Q530" s="442"/>
      <c r="R530" s="442"/>
      <c r="S530" s="442"/>
      <c r="T530" s="442"/>
      <c r="U530" s="442"/>
      <c r="V530" s="442"/>
      <c r="W530" s="442"/>
      <c r="X530" s="442"/>
      <c r="Y530" s="442"/>
      <c r="Z530" s="442"/>
      <c r="AA530" s="442"/>
      <c r="AB530" s="443"/>
    </row>
    <row r="531" spans="2:37" ht="14.25" customHeight="1" x14ac:dyDescent="0.2">
      <c r="B531" s="34"/>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3"/>
    </row>
    <row r="532" spans="2:37" ht="14.25" customHeight="1" x14ac:dyDescent="0.2">
      <c r="B532" s="34"/>
      <c r="C532" s="794" t="s">
        <v>119</v>
      </c>
      <c r="D532" s="794"/>
      <c r="E532" s="794"/>
      <c r="F532" s="794"/>
      <c r="G532" s="794"/>
      <c r="H532" s="794"/>
      <c r="I532" s="794"/>
      <c r="J532" s="794"/>
      <c r="K532" s="794"/>
      <c r="L532" s="794"/>
      <c r="M532" s="794"/>
      <c r="N532" s="794"/>
      <c r="O532" s="794"/>
      <c r="P532" s="206"/>
      <c r="Q532" s="45"/>
      <c r="R532" s="727" t="s">
        <v>111</v>
      </c>
      <c r="S532" s="728"/>
      <c r="T532" s="728"/>
      <c r="U532" s="728"/>
      <c r="V532" s="728"/>
      <c r="W532" s="728"/>
      <c r="X532" s="728"/>
      <c r="Y532" s="728"/>
      <c r="Z532" s="729"/>
      <c r="AA532" s="42"/>
      <c r="AB532" s="33"/>
      <c r="AK532" s="15">
        <f>INDEX(Data!$E$434:$E$439,MATCH(Questionnaire!R532,Data!$D$434:$D$439,0),1)</f>
        <v>0</v>
      </c>
    </row>
    <row r="533" spans="2:37" ht="18.75" customHeight="1" x14ac:dyDescent="0.2">
      <c r="B533" s="34"/>
      <c r="C533" s="794"/>
      <c r="D533" s="794"/>
      <c r="E533" s="794"/>
      <c r="F533" s="794"/>
      <c r="G533" s="794"/>
      <c r="H533" s="794"/>
      <c r="I533" s="794"/>
      <c r="J533" s="794"/>
      <c r="K533" s="794"/>
      <c r="L533" s="794"/>
      <c r="M533" s="794"/>
      <c r="N533" s="794"/>
      <c r="O533" s="794"/>
      <c r="P533" s="41"/>
      <c r="Q533" s="44"/>
      <c r="R533" s="43"/>
      <c r="S533" s="43"/>
      <c r="T533" s="43" t="s">
        <v>110</v>
      </c>
      <c r="U533" s="43" t="s">
        <v>110</v>
      </c>
      <c r="V533" s="43" t="s">
        <v>110</v>
      </c>
      <c r="W533" s="43" t="s">
        <v>110</v>
      </c>
      <c r="X533" s="43" t="s">
        <v>110</v>
      </c>
      <c r="Y533" s="43"/>
      <c r="Z533" s="43"/>
      <c r="AA533" s="42"/>
      <c r="AB533" s="33"/>
    </row>
    <row r="534" spans="2:37" ht="11.25" customHeight="1" x14ac:dyDescent="0.2">
      <c r="B534" s="34"/>
      <c r="C534" s="794"/>
      <c r="D534" s="794"/>
      <c r="E534" s="794"/>
      <c r="F534" s="794"/>
      <c r="G534" s="794"/>
      <c r="H534" s="794"/>
      <c r="I534" s="794"/>
      <c r="J534" s="794"/>
      <c r="K534" s="794"/>
      <c r="L534" s="794"/>
      <c r="M534" s="794"/>
      <c r="N534" s="794"/>
      <c r="O534" s="794"/>
      <c r="P534" s="41"/>
      <c r="Q534" s="40"/>
      <c r="R534" s="38"/>
      <c r="S534" s="430"/>
      <c r="T534" s="39"/>
      <c r="U534" s="39"/>
      <c r="V534" s="39"/>
      <c r="W534" s="39"/>
      <c r="X534" s="39"/>
      <c r="Y534" s="431"/>
      <c r="Z534" s="38"/>
      <c r="AA534" s="38"/>
      <c r="AB534" s="37"/>
    </row>
    <row r="535" spans="2:37" ht="32.25" customHeight="1" x14ac:dyDescent="0.2">
      <c r="B535" s="34"/>
      <c r="C535" s="41"/>
      <c r="D535" s="41"/>
      <c r="E535" s="41"/>
      <c r="F535" s="41"/>
      <c r="G535" s="41"/>
      <c r="H535" s="41"/>
      <c r="I535" s="41"/>
      <c r="J535" s="41"/>
      <c r="K535" s="41"/>
      <c r="L535" s="41"/>
      <c r="M535" s="41"/>
      <c r="N535" s="41"/>
      <c r="O535" s="41"/>
      <c r="P535" s="41"/>
      <c r="Q535" s="793" t="s">
        <v>1390</v>
      </c>
      <c r="R535" s="793"/>
      <c r="S535" s="793"/>
      <c r="T535" s="38"/>
      <c r="U535" s="38"/>
      <c r="V535" s="38"/>
      <c r="W535" s="38"/>
      <c r="X535" s="428"/>
      <c r="Y535" s="795" t="s">
        <v>1391</v>
      </c>
      <c r="Z535" s="795"/>
      <c r="AA535" s="795"/>
      <c r="AB535" s="54"/>
    </row>
    <row r="536" spans="2:37" ht="21" customHeight="1" x14ac:dyDescent="0.2">
      <c r="B536" s="34"/>
      <c r="C536" s="36" t="s">
        <v>118</v>
      </c>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c r="AB536" s="33"/>
    </row>
    <row r="537" spans="2:37" ht="21" customHeight="1" x14ac:dyDescent="0.2">
      <c r="B537" s="34"/>
      <c r="C537" s="723"/>
      <c r="D537" s="724"/>
      <c r="E537" s="724"/>
      <c r="F537" s="724"/>
      <c r="G537" s="724"/>
      <c r="H537" s="724"/>
      <c r="I537" s="724"/>
      <c r="J537" s="724"/>
      <c r="K537" s="724"/>
      <c r="L537" s="724"/>
      <c r="M537" s="724"/>
      <c r="N537" s="724"/>
      <c r="O537" s="724"/>
      <c r="P537" s="724"/>
      <c r="Q537" s="724"/>
      <c r="R537" s="724"/>
      <c r="S537" s="724"/>
      <c r="T537" s="724"/>
      <c r="U537" s="724"/>
      <c r="V537" s="724"/>
      <c r="W537" s="724"/>
      <c r="X537" s="724"/>
      <c r="Y537" s="724"/>
      <c r="Z537" s="724"/>
      <c r="AA537" s="725"/>
      <c r="AB537" s="33"/>
    </row>
    <row r="538" spans="2:37" ht="14.25" customHeight="1" x14ac:dyDescent="0.2">
      <c r="B538" s="34"/>
      <c r="C538" s="36" t="s">
        <v>52</v>
      </c>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c r="AB538" s="33"/>
    </row>
    <row r="539" spans="2:37" ht="21" customHeight="1" x14ac:dyDescent="0.2">
      <c r="B539" s="34"/>
      <c r="C539" s="723"/>
      <c r="D539" s="724"/>
      <c r="E539" s="724"/>
      <c r="F539" s="724"/>
      <c r="G539" s="724"/>
      <c r="H539" s="724"/>
      <c r="I539" s="724"/>
      <c r="J539" s="724"/>
      <c r="K539" s="724"/>
      <c r="L539" s="724"/>
      <c r="M539" s="724"/>
      <c r="N539" s="724"/>
      <c r="O539" s="724"/>
      <c r="P539" s="724"/>
      <c r="Q539" s="724"/>
      <c r="R539" s="724"/>
      <c r="S539" s="724"/>
      <c r="T539" s="724"/>
      <c r="U539" s="724"/>
      <c r="V539" s="724"/>
      <c r="W539" s="724"/>
      <c r="X539" s="724"/>
      <c r="Y539" s="724"/>
      <c r="Z539" s="724"/>
      <c r="AA539" s="725"/>
      <c r="AB539" s="33"/>
    </row>
    <row r="540" spans="2:37" ht="14.25" customHeight="1" thickBot="1" x14ac:dyDescent="0.25">
      <c r="B540" s="34"/>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c r="AA540" s="35"/>
      <c r="AB540" s="33"/>
    </row>
    <row r="541" spans="2:37" ht="14.25" customHeight="1" thickBot="1" x14ac:dyDescent="0.2">
      <c r="B541" s="397" t="s">
        <v>117</v>
      </c>
      <c r="C541" s="398"/>
      <c r="D541" s="398"/>
      <c r="E541" s="398"/>
      <c r="F541" s="399"/>
      <c r="G541" s="399"/>
      <c r="H541" s="399"/>
      <c r="I541" s="399"/>
      <c r="J541" s="399"/>
      <c r="K541" s="399"/>
      <c r="L541" s="399"/>
      <c r="M541" s="399"/>
      <c r="N541" s="399"/>
      <c r="O541" s="399"/>
      <c r="P541" s="399"/>
      <c r="Q541" s="399"/>
      <c r="R541" s="399"/>
      <c r="S541" s="399"/>
      <c r="T541" s="399"/>
      <c r="U541" s="399"/>
      <c r="V541" s="399"/>
      <c r="W541" s="399"/>
      <c r="X541" s="399"/>
      <c r="Y541" s="399"/>
      <c r="Z541" s="399"/>
      <c r="AA541" s="399"/>
      <c r="AB541" s="422"/>
    </row>
    <row r="542" spans="2:37" ht="14.25" customHeight="1" x14ac:dyDescent="0.2">
      <c r="B542" s="34"/>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c r="AA542" s="35"/>
      <c r="AB542" s="33"/>
    </row>
    <row r="543" spans="2:37" ht="14.25" customHeight="1" x14ac:dyDescent="0.2">
      <c r="B543" s="34"/>
      <c r="C543" s="794" t="s">
        <v>116</v>
      </c>
      <c r="D543" s="794"/>
      <c r="E543" s="794"/>
      <c r="F543" s="794"/>
      <c r="G543" s="794"/>
      <c r="H543" s="794"/>
      <c r="I543" s="794"/>
      <c r="J543" s="794"/>
      <c r="K543" s="794"/>
      <c r="L543" s="794"/>
      <c r="M543" s="794"/>
      <c r="N543" s="794"/>
      <c r="O543" s="794"/>
      <c r="P543" s="206"/>
      <c r="Q543" s="45"/>
      <c r="R543" s="727" t="s">
        <v>111</v>
      </c>
      <c r="S543" s="728"/>
      <c r="T543" s="728"/>
      <c r="U543" s="728"/>
      <c r="V543" s="728"/>
      <c r="W543" s="728"/>
      <c r="X543" s="728"/>
      <c r="Y543" s="728"/>
      <c r="Z543" s="729"/>
      <c r="AA543" s="42"/>
      <c r="AB543" s="33"/>
      <c r="AK543" s="15">
        <f>INDEX(Data!$E$434:$E$439,MATCH(Questionnaire!R543,Data!$D$434:$D$439,0),1)</f>
        <v>0</v>
      </c>
    </row>
    <row r="544" spans="2:37" ht="18.75" customHeight="1" x14ac:dyDescent="0.2">
      <c r="B544" s="34"/>
      <c r="C544" s="794"/>
      <c r="D544" s="794"/>
      <c r="E544" s="794"/>
      <c r="F544" s="794"/>
      <c r="G544" s="794"/>
      <c r="H544" s="794"/>
      <c r="I544" s="794"/>
      <c r="J544" s="794"/>
      <c r="K544" s="794"/>
      <c r="L544" s="794"/>
      <c r="M544" s="794"/>
      <c r="N544" s="794"/>
      <c r="O544" s="794"/>
      <c r="P544" s="41"/>
      <c r="Q544" s="44"/>
      <c r="R544" s="43"/>
      <c r="S544" s="43"/>
      <c r="T544" s="43" t="s">
        <v>110</v>
      </c>
      <c r="U544" s="43" t="s">
        <v>110</v>
      </c>
      <c r="V544" s="43" t="s">
        <v>110</v>
      </c>
      <c r="W544" s="43" t="s">
        <v>110</v>
      </c>
      <c r="X544" s="43" t="s">
        <v>110</v>
      </c>
      <c r="Y544" s="43"/>
      <c r="Z544" s="43"/>
      <c r="AA544" s="42"/>
      <c r="AB544" s="33"/>
    </row>
    <row r="545" spans="2:37" ht="11.25" customHeight="1" x14ac:dyDescent="0.2">
      <c r="B545" s="34"/>
      <c r="C545" s="794"/>
      <c r="D545" s="794"/>
      <c r="E545" s="794"/>
      <c r="F545" s="794"/>
      <c r="G545" s="794"/>
      <c r="H545" s="794"/>
      <c r="I545" s="794"/>
      <c r="J545" s="794"/>
      <c r="K545" s="794"/>
      <c r="L545" s="794"/>
      <c r="M545" s="794"/>
      <c r="N545" s="794"/>
      <c r="O545" s="794"/>
      <c r="P545" s="41"/>
      <c r="Q545" s="40"/>
      <c r="R545" s="38"/>
      <c r="S545" s="430"/>
      <c r="T545" s="39"/>
      <c r="U545" s="39"/>
      <c r="V545" s="39"/>
      <c r="W545" s="39"/>
      <c r="X545" s="39"/>
      <c r="Y545" s="431"/>
      <c r="Z545" s="38"/>
      <c r="AA545" s="38"/>
      <c r="AB545" s="37"/>
    </row>
    <row r="546" spans="2:37" ht="35.25" customHeight="1" x14ac:dyDescent="0.2">
      <c r="B546" s="34"/>
      <c r="C546" s="794"/>
      <c r="D546" s="794"/>
      <c r="E546" s="794"/>
      <c r="F546" s="794"/>
      <c r="G546" s="794"/>
      <c r="H546" s="794"/>
      <c r="I546" s="794"/>
      <c r="J546" s="794"/>
      <c r="K546" s="794"/>
      <c r="L546" s="794"/>
      <c r="M546" s="794"/>
      <c r="N546" s="794"/>
      <c r="O546" s="794"/>
      <c r="P546" s="41"/>
      <c r="Q546" s="793" t="s">
        <v>1390</v>
      </c>
      <c r="R546" s="793"/>
      <c r="S546" s="793"/>
      <c r="T546" s="38"/>
      <c r="U546" s="38"/>
      <c r="V546" s="38"/>
      <c r="W546" s="38"/>
      <c r="X546" s="428"/>
      <c r="Y546" s="795" t="s">
        <v>1391</v>
      </c>
      <c r="Z546" s="795"/>
      <c r="AA546" s="795"/>
      <c r="AB546" s="54"/>
    </row>
    <row r="547" spans="2:37" ht="14.25" customHeight="1" x14ac:dyDescent="0.2">
      <c r="B547" s="34"/>
      <c r="C547" s="36" t="s">
        <v>53</v>
      </c>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c r="AB547" s="33"/>
    </row>
    <row r="548" spans="2:37" ht="21" customHeight="1" x14ac:dyDescent="0.2">
      <c r="B548" s="34"/>
      <c r="C548" s="723"/>
      <c r="D548" s="724"/>
      <c r="E548" s="724"/>
      <c r="F548" s="724"/>
      <c r="G548" s="724"/>
      <c r="H548" s="724"/>
      <c r="I548" s="724"/>
      <c r="J548" s="724"/>
      <c r="K548" s="724"/>
      <c r="L548" s="724"/>
      <c r="M548" s="724"/>
      <c r="N548" s="724"/>
      <c r="O548" s="724"/>
      <c r="P548" s="724"/>
      <c r="Q548" s="724"/>
      <c r="R548" s="724"/>
      <c r="S548" s="724"/>
      <c r="T548" s="724"/>
      <c r="U548" s="724"/>
      <c r="V548" s="724"/>
      <c r="W548" s="724"/>
      <c r="X548" s="724"/>
      <c r="Y548" s="724"/>
      <c r="Z548" s="724"/>
      <c r="AA548" s="725"/>
      <c r="AB548" s="33"/>
    </row>
    <row r="549" spans="2:37" ht="14.25" customHeight="1" thickBot="1" x14ac:dyDescent="0.25">
      <c r="B549" s="34"/>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3"/>
    </row>
    <row r="550" spans="2:37" ht="14.25" customHeight="1" thickBot="1" x14ac:dyDescent="0.2">
      <c r="B550" s="397" t="s">
        <v>115</v>
      </c>
      <c r="C550" s="398"/>
      <c r="D550" s="398"/>
      <c r="E550" s="398"/>
      <c r="F550" s="399"/>
      <c r="G550" s="399"/>
      <c r="H550" s="399"/>
      <c r="I550" s="399"/>
      <c r="J550" s="399"/>
      <c r="K550" s="399"/>
      <c r="L550" s="399"/>
      <c r="M550" s="399"/>
      <c r="N550" s="399"/>
      <c r="O550" s="399"/>
      <c r="P550" s="399"/>
      <c r="Q550" s="399"/>
      <c r="R550" s="399"/>
      <c r="S550" s="399"/>
      <c r="T550" s="399"/>
      <c r="U550" s="399"/>
      <c r="V550" s="399"/>
      <c r="W550" s="399"/>
      <c r="X550" s="399"/>
      <c r="Y550" s="399"/>
      <c r="Z550" s="399"/>
      <c r="AA550" s="399"/>
      <c r="AB550" s="422"/>
    </row>
    <row r="551" spans="2:37" ht="14.25" customHeight="1" x14ac:dyDescent="0.2">
      <c r="B551" s="34"/>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3"/>
    </row>
    <row r="552" spans="2:37" ht="14.25" customHeight="1" x14ac:dyDescent="0.2">
      <c r="B552" s="34"/>
      <c r="C552" s="794" t="s">
        <v>114</v>
      </c>
      <c r="D552" s="794"/>
      <c r="E552" s="794"/>
      <c r="F552" s="794"/>
      <c r="G552" s="794"/>
      <c r="H552" s="794"/>
      <c r="I552" s="794"/>
      <c r="J552" s="794"/>
      <c r="K552" s="794"/>
      <c r="L552" s="794"/>
      <c r="M552" s="794"/>
      <c r="N552" s="794"/>
      <c r="O552" s="794"/>
      <c r="P552" s="206"/>
      <c r="Q552" s="45"/>
      <c r="R552" s="727" t="s">
        <v>111</v>
      </c>
      <c r="S552" s="728"/>
      <c r="T552" s="728"/>
      <c r="U552" s="728"/>
      <c r="V552" s="728"/>
      <c r="W552" s="728"/>
      <c r="X552" s="728"/>
      <c r="Y552" s="728"/>
      <c r="Z552" s="729"/>
      <c r="AA552" s="42"/>
      <c r="AB552" s="33"/>
      <c r="AK552" s="15">
        <f>INDEX(Data!$E$434:$E$439,MATCH(Questionnaire!R552,Data!$D$434:$D$439,0),1)</f>
        <v>0</v>
      </c>
    </row>
    <row r="553" spans="2:37" ht="18.75" customHeight="1" x14ac:dyDescent="0.2">
      <c r="B553" s="34"/>
      <c r="C553" s="794"/>
      <c r="D553" s="794"/>
      <c r="E553" s="794"/>
      <c r="F553" s="794"/>
      <c r="G553" s="794"/>
      <c r="H553" s="794"/>
      <c r="I553" s="794"/>
      <c r="J553" s="794"/>
      <c r="K553" s="794"/>
      <c r="L553" s="794"/>
      <c r="M553" s="794"/>
      <c r="N553" s="794"/>
      <c r="O553" s="794"/>
      <c r="P553" s="41"/>
      <c r="Q553" s="44"/>
      <c r="R553" s="43"/>
      <c r="S553" s="43"/>
      <c r="T553" s="43" t="s">
        <v>110</v>
      </c>
      <c r="U553" s="43" t="s">
        <v>110</v>
      </c>
      <c r="V553" s="43" t="s">
        <v>110</v>
      </c>
      <c r="W553" s="43" t="s">
        <v>110</v>
      </c>
      <c r="X553" s="43" t="s">
        <v>110</v>
      </c>
      <c r="Y553" s="43"/>
      <c r="Z553" s="43"/>
      <c r="AA553" s="42"/>
      <c r="AB553" s="33"/>
    </row>
    <row r="554" spans="2:37" ht="11.25" customHeight="1" x14ac:dyDescent="0.2">
      <c r="B554" s="34"/>
      <c r="C554" s="794"/>
      <c r="D554" s="794"/>
      <c r="E554" s="794"/>
      <c r="F554" s="794"/>
      <c r="G554" s="794"/>
      <c r="H554" s="794"/>
      <c r="I554" s="794"/>
      <c r="J554" s="794"/>
      <c r="K554" s="794"/>
      <c r="L554" s="794"/>
      <c r="M554" s="794"/>
      <c r="N554" s="794"/>
      <c r="O554" s="794"/>
      <c r="P554" s="41"/>
      <c r="Q554" s="40"/>
      <c r="R554" s="38"/>
      <c r="S554" s="430"/>
      <c r="T554" s="39"/>
      <c r="U554" s="39"/>
      <c r="V554" s="39"/>
      <c r="W554" s="39"/>
      <c r="X554" s="39"/>
      <c r="Y554" s="431"/>
      <c r="Z554" s="38"/>
      <c r="AA554" s="38"/>
      <c r="AB554" s="37"/>
    </row>
    <row r="555" spans="2:37" ht="37.5" customHeight="1" x14ac:dyDescent="0.2">
      <c r="B555" s="34"/>
      <c r="C555" s="794"/>
      <c r="D555" s="794"/>
      <c r="E555" s="794"/>
      <c r="F555" s="794"/>
      <c r="G555" s="794"/>
      <c r="H555" s="794"/>
      <c r="I555" s="794"/>
      <c r="J555" s="794"/>
      <c r="K555" s="794"/>
      <c r="L555" s="794"/>
      <c r="M555" s="794"/>
      <c r="N555" s="794"/>
      <c r="O555" s="794"/>
      <c r="P555" s="41"/>
      <c r="Q555" s="793" t="s">
        <v>1390</v>
      </c>
      <c r="R555" s="793"/>
      <c r="S555" s="793"/>
      <c r="T555" s="38"/>
      <c r="U555" s="38"/>
      <c r="V555" s="38"/>
      <c r="W555" s="38"/>
      <c r="X555" s="428"/>
      <c r="Y555" s="795" t="s">
        <v>1391</v>
      </c>
      <c r="Z555" s="795"/>
      <c r="AA555" s="795"/>
      <c r="AB555" s="54"/>
    </row>
    <row r="556" spans="2:37" ht="14.25" customHeight="1" x14ac:dyDescent="0.2">
      <c r="B556" s="34"/>
      <c r="C556" s="36" t="s">
        <v>329</v>
      </c>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c r="AB556" s="33"/>
    </row>
    <row r="557" spans="2:37" ht="21" customHeight="1" x14ac:dyDescent="0.2">
      <c r="B557" s="34"/>
      <c r="C557" s="723"/>
      <c r="D557" s="724"/>
      <c r="E557" s="724"/>
      <c r="F557" s="724"/>
      <c r="G557" s="724"/>
      <c r="H557" s="724"/>
      <c r="I557" s="724"/>
      <c r="J557" s="724"/>
      <c r="K557" s="724"/>
      <c r="L557" s="724"/>
      <c r="M557" s="724"/>
      <c r="N557" s="724"/>
      <c r="O557" s="724"/>
      <c r="P557" s="724"/>
      <c r="Q557" s="724"/>
      <c r="R557" s="724"/>
      <c r="S557" s="724"/>
      <c r="T557" s="724"/>
      <c r="U557" s="724"/>
      <c r="V557" s="724"/>
      <c r="W557" s="724"/>
      <c r="X557" s="724"/>
      <c r="Y557" s="724"/>
      <c r="Z557" s="724"/>
      <c r="AA557" s="725"/>
      <c r="AB557" s="33"/>
    </row>
    <row r="558" spans="2:37" ht="14.25" customHeight="1" thickBot="1" x14ac:dyDescent="0.25">
      <c r="B558" s="34"/>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c r="AB558" s="33"/>
    </row>
    <row r="559" spans="2:37" ht="14.25" customHeight="1" thickBot="1" x14ac:dyDescent="0.2">
      <c r="B559" s="397" t="s">
        <v>113</v>
      </c>
      <c r="C559" s="398"/>
      <c r="D559" s="398"/>
      <c r="E559" s="398"/>
      <c r="F559" s="399"/>
      <c r="G559" s="399"/>
      <c r="H559" s="399"/>
      <c r="I559" s="399"/>
      <c r="J559" s="399"/>
      <c r="K559" s="399"/>
      <c r="L559" s="399"/>
      <c r="M559" s="399"/>
      <c r="N559" s="399"/>
      <c r="O559" s="399"/>
      <c r="P559" s="399"/>
      <c r="Q559" s="399"/>
      <c r="R559" s="399"/>
      <c r="S559" s="399"/>
      <c r="T559" s="399"/>
      <c r="U559" s="399"/>
      <c r="V559" s="399"/>
      <c r="W559" s="399"/>
      <c r="X559" s="399"/>
      <c r="Y559" s="399"/>
      <c r="Z559" s="399"/>
      <c r="AA559" s="399"/>
      <c r="AB559" s="422"/>
    </row>
    <row r="560" spans="2:37" ht="14.25" customHeight="1" x14ac:dyDescent="0.2">
      <c r="B560" s="34"/>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c r="AB560" s="33"/>
    </row>
    <row r="561" spans="1:57" ht="15.75" customHeight="1" x14ac:dyDescent="0.2">
      <c r="B561" s="34"/>
      <c r="C561" s="794" t="s">
        <v>112</v>
      </c>
      <c r="D561" s="794"/>
      <c r="E561" s="794"/>
      <c r="F561" s="794"/>
      <c r="G561" s="794"/>
      <c r="H561" s="794"/>
      <c r="I561" s="794"/>
      <c r="J561" s="794"/>
      <c r="K561" s="794"/>
      <c r="L561" s="794"/>
      <c r="M561" s="794"/>
      <c r="N561" s="794"/>
      <c r="O561" s="794"/>
      <c r="P561" s="206"/>
      <c r="Q561" s="45"/>
      <c r="R561" s="727" t="s">
        <v>111</v>
      </c>
      <c r="S561" s="728"/>
      <c r="T561" s="728"/>
      <c r="U561" s="728"/>
      <c r="V561" s="728"/>
      <c r="W561" s="728"/>
      <c r="X561" s="728"/>
      <c r="Y561" s="728"/>
      <c r="Z561" s="729"/>
      <c r="AA561" s="42"/>
      <c r="AB561" s="33"/>
      <c r="AK561" s="15">
        <f>INDEX(Data!$E$434:$E$439,MATCH(Questionnaire!R561,Data!$D$434:$D$439,0),1)</f>
        <v>0</v>
      </c>
    </row>
    <row r="562" spans="1:57" ht="18.75" customHeight="1" x14ac:dyDescent="0.2">
      <c r="B562" s="34"/>
      <c r="C562" s="794"/>
      <c r="D562" s="794"/>
      <c r="E562" s="794"/>
      <c r="F562" s="794"/>
      <c r="G562" s="794"/>
      <c r="H562" s="794"/>
      <c r="I562" s="794"/>
      <c r="J562" s="794"/>
      <c r="K562" s="794"/>
      <c r="L562" s="794"/>
      <c r="M562" s="794"/>
      <c r="N562" s="794"/>
      <c r="O562" s="794"/>
      <c r="P562" s="41"/>
      <c r="Q562" s="44"/>
      <c r="R562" s="43"/>
      <c r="S562" s="43"/>
      <c r="T562" s="43" t="s">
        <v>110</v>
      </c>
      <c r="U562" s="43" t="s">
        <v>110</v>
      </c>
      <c r="V562" s="43" t="s">
        <v>110</v>
      </c>
      <c r="W562" s="43" t="s">
        <v>110</v>
      </c>
      <c r="X562" s="43" t="s">
        <v>110</v>
      </c>
      <c r="Y562" s="43"/>
      <c r="Z562" s="43"/>
      <c r="AA562" s="42"/>
      <c r="AB562" s="33"/>
    </row>
    <row r="563" spans="1:57" ht="11.25" customHeight="1" x14ac:dyDescent="0.2">
      <c r="B563" s="34"/>
      <c r="C563" s="794"/>
      <c r="D563" s="794"/>
      <c r="E563" s="794"/>
      <c r="F563" s="794"/>
      <c r="G563" s="794"/>
      <c r="H563" s="794"/>
      <c r="I563" s="794"/>
      <c r="J563" s="794"/>
      <c r="K563" s="794"/>
      <c r="L563" s="794"/>
      <c r="M563" s="794"/>
      <c r="N563" s="794"/>
      <c r="O563" s="794"/>
      <c r="P563" s="41"/>
      <c r="Q563" s="40"/>
      <c r="R563" s="38"/>
      <c r="S563" s="430"/>
      <c r="T563" s="39"/>
      <c r="U563" s="39"/>
      <c r="V563" s="39"/>
      <c r="W563" s="39"/>
      <c r="X563" s="39"/>
      <c r="Y563" s="431"/>
      <c r="Z563" s="38"/>
      <c r="AA563" s="38"/>
      <c r="AB563" s="37"/>
    </row>
    <row r="564" spans="1:57" ht="30" customHeight="1" x14ac:dyDescent="0.2">
      <c r="B564" s="34"/>
      <c r="C564" s="41"/>
      <c r="D564" s="41"/>
      <c r="E564" s="41"/>
      <c r="F564" s="41"/>
      <c r="G564" s="41"/>
      <c r="H564" s="41"/>
      <c r="I564" s="41"/>
      <c r="J564" s="41"/>
      <c r="K564" s="41"/>
      <c r="L564" s="41"/>
      <c r="M564" s="41"/>
      <c r="N564" s="41"/>
      <c r="O564" s="41"/>
      <c r="P564" s="41"/>
      <c r="Q564" s="793" t="s">
        <v>1390</v>
      </c>
      <c r="R564" s="793"/>
      <c r="S564" s="793"/>
      <c r="T564" s="38"/>
      <c r="U564" s="38"/>
      <c r="V564" s="38"/>
      <c r="W564" s="38"/>
      <c r="X564" s="428"/>
      <c r="Y564" s="795" t="s">
        <v>1391</v>
      </c>
      <c r="Z564" s="795"/>
      <c r="AA564" s="795"/>
      <c r="AB564" s="54"/>
    </row>
    <row r="565" spans="1:57" ht="14.25" customHeight="1" x14ac:dyDescent="0.2">
      <c r="B565" s="34"/>
      <c r="C565" s="36" t="s">
        <v>109</v>
      </c>
      <c r="D565" s="35"/>
      <c r="E565" s="35"/>
      <c r="F565" s="35"/>
      <c r="G565" s="35"/>
      <c r="H565" s="35"/>
      <c r="I565" s="35"/>
      <c r="J565" s="35"/>
      <c r="K565" s="35"/>
      <c r="L565" s="35"/>
      <c r="M565" s="35"/>
      <c r="N565" s="35"/>
      <c r="O565" s="35"/>
      <c r="P565" s="35"/>
      <c r="Q565" s="35"/>
      <c r="R565" s="35"/>
      <c r="S565" s="35"/>
      <c r="T565" s="35"/>
      <c r="U565" s="35"/>
      <c r="V565" s="35"/>
      <c r="W565" s="35"/>
      <c r="X565" s="35"/>
      <c r="Y565" s="35"/>
      <c r="Z565" s="35"/>
      <c r="AA565" s="35"/>
      <c r="AB565" s="33"/>
    </row>
    <row r="566" spans="1:57" ht="21" customHeight="1" x14ac:dyDescent="0.2">
      <c r="B566" s="34"/>
      <c r="C566" s="723"/>
      <c r="D566" s="724"/>
      <c r="E566" s="724"/>
      <c r="F566" s="724"/>
      <c r="G566" s="724"/>
      <c r="H566" s="724"/>
      <c r="I566" s="724"/>
      <c r="J566" s="724"/>
      <c r="K566" s="724"/>
      <c r="L566" s="724"/>
      <c r="M566" s="724"/>
      <c r="N566" s="724"/>
      <c r="O566" s="724"/>
      <c r="P566" s="724"/>
      <c r="Q566" s="724"/>
      <c r="R566" s="724"/>
      <c r="S566" s="724"/>
      <c r="T566" s="724"/>
      <c r="U566" s="724"/>
      <c r="V566" s="724"/>
      <c r="W566" s="724"/>
      <c r="X566" s="724"/>
      <c r="Y566" s="724"/>
      <c r="Z566" s="724"/>
      <c r="AA566" s="725"/>
      <c r="AB566" s="33"/>
    </row>
    <row r="567" spans="1:57" ht="14.25" customHeight="1" x14ac:dyDescent="0.2">
      <c r="B567" s="32"/>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c r="AA567" s="31"/>
      <c r="AB567" s="30"/>
    </row>
    <row r="568" spans="1:57" ht="14.25" customHeight="1" x14ac:dyDescent="0.2"/>
    <row r="569" spans="1:57" ht="14.25" customHeight="1" x14ac:dyDescent="0.2">
      <c r="AG569" s="17"/>
      <c r="AH569" s="22"/>
      <c r="AI569" s="22"/>
      <c r="AJ569" s="22"/>
      <c r="AK569" s="17"/>
      <c r="AL569" s="17"/>
    </row>
    <row r="570" spans="1:57" s="17" customFormat="1" ht="15" customHeight="1" x14ac:dyDescent="0.2">
      <c r="A570" s="21"/>
      <c r="B570" s="29" t="s">
        <v>65</v>
      </c>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c r="AA570" s="15"/>
      <c r="AB570" s="15"/>
      <c r="AH570" s="22"/>
      <c r="AI570" s="22"/>
      <c r="AJ570" s="22"/>
      <c r="AM570" s="209"/>
      <c r="AN570" s="209"/>
      <c r="AO570" s="209"/>
      <c r="AP570" s="215"/>
      <c r="AQ570" s="209"/>
      <c r="AR570" s="209"/>
      <c r="AS570" s="215"/>
      <c r="AT570" s="215"/>
      <c r="AU570" s="215"/>
      <c r="AV570" s="215"/>
      <c r="AW570" s="215"/>
      <c r="AX570" s="215"/>
      <c r="AY570" s="215"/>
      <c r="AZ570" s="215"/>
      <c r="BA570" s="215"/>
      <c r="BB570" s="215"/>
      <c r="BC570" s="215"/>
      <c r="BD570" s="215"/>
      <c r="BE570" s="209"/>
    </row>
    <row r="571" spans="1:57" s="17" customFormat="1" ht="15" customHeight="1" x14ac:dyDescent="0.2">
      <c r="A571" s="21"/>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c r="AA571" s="15"/>
      <c r="AB571" s="15"/>
      <c r="AH571" s="22"/>
      <c r="AI571" s="22"/>
      <c r="AJ571" s="22"/>
      <c r="AM571" s="209"/>
      <c r="AN571" s="209"/>
      <c r="AO571" s="209"/>
      <c r="AP571" s="215"/>
      <c r="AQ571" s="209"/>
      <c r="AR571" s="209"/>
      <c r="AS571" s="215"/>
      <c r="AT571" s="215"/>
      <c r="AU571" s="215"/>
      <c r="AV571" s="215"/>
      <c r="AW571" s="215"/>
      <c r="AX571" s="215"/>
      <c r="AY571" s="215"/>
      <c r="AZ571" s="215"/>
      <c r="BA571" s="215"/>
      <c r="BB571" s="215"/>
      <c r="BC571" s="215"/>
      <c r="BD571" s="215"/>
      <c r="BE571" s="209"/>
    </row>
    <row r="572" spans="1:57" s="17" customFormat="1" ht="15" customHeight="1" x14ac:dyDescent="0.2">
      <c r="A572" s="21"/>
      <c r="B572" s="28"/>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c r="AA572" s="27"/>
      <c r="AB572" s="26"/>
      <c r="AH572" s="22"/>
      <c r="AI572" s="22"/>
      <c r="AJ572" s="22"/>
      <c r="AM572" s="209"/>
      <c r="AN572" s="209"/>
      <c r="AO572" s="209"/>
      <c r="AP572" s="215"/>
      <c r="AQ572" s="209"/>
      <c r="AR572" s="209"/>
      <c r="AS572" s="215"/>
      <c r="AT572" s="215"/>
      <c r="AU572" s="215"/>
      <c r="AV572" s="215"/>
      <c r="AW572" s="215"/>
      <c r="AX572" s="215"/>
      <c r="AY572" s="215"/>
      <c r="AZ572" s="215"/>
      <c r="BA572" s="215"/>
      <c r="BB572" s="215"/>
      <c r="BC572" s="215"/>
      <c r="BD572" s="215"/>
      <c r="BE572" s="209"/>
    </row>
    <row r="573" spans="1:57" s="17" customFormat="1" ht="28.5" customHeight="1" x14ac:dyDescent="0.2">
      <c r="A573" s="21"/>
      <c r="B573" s="25"/>
      <c r="C573" s="684" t="s">
        <v>1362</v>
      </c>
      <c r="D573" s="684"/>
      <c r="E573" s="684"/>
      <c r="F573" s="684"/>
      <c r="G573" s="684"/>
      <c r="H573" s="684"/>
      <c r="I573" s="684"/>
      <c r="J573" s="684"/>
      <c r="K573" s="684"/>
      <c r="L573" s="684"/>
      <c r="M573" s="684"/>
      <c r="N573" s="684"/>
      <c r="O573" s="684"/>
      <c r="P573" s="684"/>
      <c r="Q573" s="684"/>
      <c r="R573" s="684"/>
      <c r="S573" s="684"/>
      <c r="T573" s="684"/>
      <c r="U573" s="684"/>
      <c r="V573" s="684"/>
      <c r="W573" s="684"/>
      <c r="X573" s="684"/>
      <c r="Y573" s="684"/>
      <c r="Z573" s="684"/>
      <c r="AA573" s="684"/>
      <c r="AB573" s="23"/>
      <c r="AH573" s="22"/>
      <c r="AI573" s="22"/>
      <c r="AJ573" s="22"/>
      <c r="AM573" s="209"/>
      <c r="AN573" s="209"/>
      <c r="AO573" s="209"/>
      <c r="AP573" s="215"/>
      <c r="AQ573" s="209"/>
      <c r="AR573" s="209"/>
      <c r="AS573" s="215"/>
      <c r="AT573" s="215"/>
      <c r="AU573" s="215"/>
      <c r="AV573" s="215"/>
      <c r="AW573" s="215"/>
      <c r="AX573" s="215"/>
      <c r="AY573" s="215"/>
      <c r="AZ573" s="215"/>
      <c r="BA573" s="215"/>
      <c r="BB573" s="215"/>
      <c r="BC573" s="215"/>
      <c r="BD573" s="215"/>
      <c r="BE573" s="209"/>
    </row>
    <row r="574" spans="1:57" s="17" customFormat="1" ht="10.5" customHeight="1" x14ac:dyDescent="0.2">
      <c r="A574" s="21"/>
      <c r="B574" s="25"/>
      <c r="C574" s="861"/>
      <c r="D574" s="861"/>
      <c r="E574" s="861"/>
      <c r="F574" s="861"/>
      <c r="G574" s="861"/>
      <c r="H574" s="861"/>
      <c r="I574" s="861"/>
      <c r="J574" s="861"/>
      <c r="K574" s="861"/>
      <c r="L574" s="861"/>
      <c r="M574" s="861"/>
      <c r="N574" s="861"/>
      <c r="O574" s="861"/>
      <c r="P574" s="861"/>
      <c r="Q574" s="861"/>
      <c r="R574" s="861"/>
      <c r="S574" s="861"/>
      <c r="T574" s="861"/>
      <c r="U574" s="861"/>
      <c r="V574" s="861"/>
      <c r="W574" s="861"/>
      <c r="X574" s="861"/>
      <c r="Y574" s="861"/>
      <c r="Z574" s="861"/>
      <c r="AA574" s="861"/>
      <c r="AB574" s="23"/>
      <c r="AH574" s="22"/>
      <c r="AI574" s="22"/>
      <c r="AJ574" s="22"/>
      <c r="AM574" s="209"/>
      <c r="AN574" s="209"/>
      <c r="AO574" s="209"/>
      <c r="AP574" s="209"/>
      <c r="AQ574" s="209"/>
      <c r="AR574" s="209"/>
      <c r="AS574" s="209"/>
      <c r="AT574" s="215"/>
      <c r="AU574" s="215"/>
      <c r="AV574" s="215"/>
      <c r="AW574" s="215"/>
      <c r="AX574" s="215"/>
      <c r="AY574" s="215"/>
      <c r="AZ574" s="215"/>
      <c r="BA574" s="215"/>
      <c r="BB574" s="215"/>
      <c r="BC574" s="215"/>
      <c r="BD574" s="215"/>
      <c r="BE574" s="209"/>
    </row>
    <row r="575" spans="1:57" s="17" customFormat="1" ht="56.25" customHeight="1" x14ac:dyDescent="0.2">
      <c r="A575" s="21"/>
      <c r="B575" s="25"/>
      <c r="C575" s="723"/>
      <c r="D575" s="724"/>
      <c r="E575" s="724"/>
      <c r="F575" s="724"/>
      <c r="G575" s="724"/>
      <c r="H575" s="724"/>
      <c r="I575" s="724"/>
      <c r="J575" s="724"/>
      <c r="K575" s="724"/>
      <c r="L575" s="724"/>
      <c r="M575" s="724"/>
      <c r="N575" s="724"/>
      <c r="O575" s="724"/>
      <c r="P575" s="724"/>
      <c r="Q575" s="724"/>
      <c r="R575" s="724"/>
      <c r="S575" s="724"/>
      <c r="T575" s="724"/>
      <c r="U575" s="724"/>
      <c r="V575" s="724"/>
      <c r="W575" s="724"/>
      <c r="X575" s="724"/>
      <c r="Y575" s="724"/>
      <c r="Z575" s="724"/>
      <c r="AA575" s="725"/>
      <c r="AB575" s="23"/>
      <c r="AG575" s="15"/>
      <c r="AH575" s="15"/>
      <c r="AI575" s="15"/>
      <c r="AJ575" s="15"/>
      <c r="AK575" s="15"/>
      <c r="AL575" s="15"/>
      <c r="AM575" s="209"/>
      <c r="AN575" s="209"/>
      <c r="AO575" s="209"/>
      <c r="AP575" s="209"/>
      <c r="AQ575" s="209"/>
      <c r="AR575" s="209"/>
      <c r="AS575" s="209"/>
      <c r="AT575" s="215"/>
      <c r="AU575" s="215"/>
      <c r="AV575" s="215"/>
      <c r="AW575" s="215"/>
      <c r="AX575" s="215"/>
      <c r="AY575" s="215"/>
      <c r="AZ575" s="215"/>
      <c r="BA575" s="215"/>
      <c r="BB575" s="215"/>
      <c r="BC575" s="215"/>
      <c r="BD575" s="215"/>
      <c r="BE575" s="209"/>
    </row>
    <row r="576" spans="1:57" ht="9.75" customHeight="1" x14ac:dyDescent="0.2">
      <c r="B576" s="25"/>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c r="AA576" s="24"/>
      <c r="AB576" s="23"/>
      <c r="AP576" s="209"/>
      <c r="AS576" s="209"/>
    </row>
    <row r="577" spans="1:57" s="17" customFormat="1" ht="26.25" customHeight="1" x14ac:dyDescent="0.2">
      <c r="A577" s="21"/>
      <c r="B577" s="25"/>
      <c r="C577" s="679" t="s">
        <v>108</v>
      </c>
      <c r="D577" s="679"/>
      <c r="E577" s="679"/>
      <c r="F577" s="679"/>
      <c r="G577" s="679"/>
      <c r="H577" s="679"/>
      <c r="I577" s="679"/>
      <c r="J577" s="679"/>
      <c r="K577" s="679"/>
      <c r="L577" s="679"/>
      <c r="M577" s="679"/>
      <c r="N577" s="679"/>
      <c r="O577" s="679"/>
      <c r="P577" s="679"/>
      <c r="Q577" s="679"/>
      <c r="R577" s="679"/>
      <c r="S577" s="679"/>
      <c r="T577" s="679"/>
      <c r="U577" s="679"/>
      <c r="V577" s="679"/>
      <c r="W577" s="679"/>
      <c r="X577" s="679"/>
      <c r="Y577" s="679"/>
      <c r="Z577" s="679"/>
      <c r="AA577" s="679"/>
      <c r="AB577" s="23"/>
      <c r="AH577" s="22"/>
      <c r="AI577" s="22"/>
      <c r="AJ577" s="22"/>
      <c r="AM577" s="209"/>
      <c r="AN577" s="209"/>
      <c r="AO577" s="209"/>
      <c r="AP577" s="215"/>
      <c r="AQ577" s="209"/>
      <c r="AR577" s="209"/>
      <c r="AS577" s="215"/>
      <c r="AT577" s="215"/>
      <c r="AU577" s="215"/>
      <c r="AV577" s="215"/>
      <c r="AW577" s="215"/>
      <c r="AX577" s="215"/>
      <c r="AY577" s="215"/>
      <c r="AZ577" s="215"/>
      <c r="BA577" s="215"/>
      <c r="BB577" s="215"/>
      <c r="BC577" s="215"/>
      <c r="BD577" s="215"/>
      <c r="BE577" s="209"/>
    </row>
    <row r="578" spans="1:57" s="17" customFormat="1" ht="7.5" customHeight="1" x14ac:dyDescent="0.2">
      <c r="A578" s="21"/>
      <c r="B578" s="25"/>
      <c r="C578" s="726"/>
      <c r="D578" s="726"/>
      <c r="E578" s="726"/>
      <c r="F578" s="726"/>
      <c r="G578" s="726"/>
      <c r="H578" s="726"/>
      <c r="I578" s="726"/>
      <c r="J578" s="726"/>
      <c r="K578" s="726"/>
      <c r="L578" s="726"/>
      <c r="M578" s="726"/>
      <c r="N578" s="726"/>
      <c r="O578" s="726"/>
      <c r="P578" s="726"/>
      <c r="Q578" s="726"/>
      <c r="R578" s="726"/>
      <c r="S578" s="726"/>
      <c r="T578" s="726"/>
      <c r="U578" s="726"/>
      <c r="V578" s="726"/>
      <c r="W578" s="726"/>
      <c r="X578" s="726"/>
      <c r="Y578" s="726"/>
      <c r="Z578" s="726"/>
      <c r="AA578" s="726"/>
      <c r="AB578" s="23"/>
      <c r="AH578" s="22"/>
      <c r="AI578" s="22"/>
      <c r="AJ578" s="22"/>
      <c r="AM578" s="209"/>
      <c r="AN578" s="209"/>
      <c r="AO578" s="209"/>
      <c r="AP578" s="209"/>
      <c r="AQ578" s="209"/>
      <c r="AR578" s="209"/>
      <c r="AS578" s="209"/>
      <c r="AT578" s="215"/>
      <c r="AU578" s="215"/>
      <c r="AV578" s="215"/>
      <c r="AW578" s="215"/>
      <c r="AX578" s="215"/>
      <c r="AY578" s="215"/>
      <c r="AZ578" s="215"/>
      <c r="BA578" s="215"/>
      <c r="BB578" s="215"/>
      <c r="BC578" s="215"/>
      <c r="BD578" s="215"/>
      <c r="BE578" s="209"/>
    </row>
    <row r="579" spans="1:57" s="17" customFormat="1" ht="56.25" customHeight="1" x14ac:dyDescent="0.2">
      <c r="A579" s="21"/>
      <c r="B579" s="25"/>
      <c r="C579" s="723"/>
      <c r="D579" s="724"/>
      <c r="E579" s="724"/>
      <c r="F579" s="724"/>
      <c r="G579" s="724"/>
      <c r="H579" s="724"/>
      <c r="I579" s="724"/>
      <c r="J579" s="724"/>
      <c r="K579" s="724"/>
      <c r="L579" s="724"/>
      <c r="M579" s="724"/>
      <c r="N579" s="724"/>
      <c r="O579" s="724"/>
      <c r="P579" s="724"/>
      <c r="Q579" s="724"/>
      <c r="R579" s="724"/>
      <c r="S579" s="724"/>
      <c r="T579" s="724"/>
      <c r="U579" s="724"/>
      <c r="V579" s="724"/>
      <c r="W579" s="724"/>
      <c r="X579" s="724"/>
      <c r="Y579" s="724"/>
      <c r="Z579" s="724"/>
      <c r="AA579" s="725"/>
      <c r="AB579" s="23"/>
      <c r="AG579" s="15"/>
      <c r="AH579" s="15"/>
      <c r="AI579" s="15"/>
      <c r="AJ579" s="15"/>
      <c r="AK579" s="15"/>
      <c r="AL579" s="15"/>
      <c r="AM579" s="209"/>
      <c r="AN579" s="209"/>
      <c r="AO579" s="209"/>
      <c r="AP579" s="209"/>
      <c r="AQ579" s="209"/>
      <c r="AR579" s="209"/>
      <c r="AS579" s="209"/>
      <c r="AT579" s="215"/>
      <c r="AU579" s="215"/>
      <c r="AV579" s="215"/>
      <c r="AW579" s="215"/>
      <c r="AX579" s="215"/>
      <c r="AY579" s="215"/>
      <c r="AZ579" s="215"/>
      <c r="BA579" s="215"/>
      <c r="BB579" s="215"/>
      <c r="BC579" s="215"/>
      <c r="BD579" s="215"/>
      <c r="BE579" s="209"/>
    </row>
    <row r="580" spans="1:57" ht="9.75" customHeight="1" x14ac:dyDescent="0.2">
      <c r="B580" s="25"/>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c r="AA580" s="24"/>
      <c r="AB580" s="23"/>
      <c r="AP580" s="209"/>
      <c r="AS580" s="209"/>
    </row>
    <row r="581" spans="1:57" ht="14.25" customHeight="1" x14ac:dyDescent="0.2">
      <c r="B581" s="20"/>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c r="AA581" s="19"/>
      <c r="AB581" s="18"/>
      <c r="AP581" s="209"/>
      <c r="AS581" s="209"/>
      <c r="BD581" s="209"/>
    </row>
    <row r="582" spans="1:57" ht="0" hidden="1" customHeight="1" x14ac:dyDescent="0.2">
      <c r="AP582" s="209"/>
      <c r="AS582" s="209"/>
      <c r="BD582" s="209"/>
    </row>
    <row r="583" spans="1:57" ht="0" hidden="1" customHeight="1" x14ac:dyDescent="0.2">
      <c r="AP583" s="209"/>
      <c r="AS583" s="209"/>
      <c r="BD583" s="209"/>
    </row>
    <row r="584" spans="1:57" ht="0" hidden="1" customHeight="1" x14ac:dyDescent="0.2">
      <c r="BD584" s="209"/>
    </row>
    <row r="585" spans="1:57" ht="0" hidden="1" customHeight="1" x14ac:dyDescent="0.2">
      <c r="BD585" s="209"/>
    </row>
    <row r="586" spans="1:57" ht="0" hidden="1" customHeight="1" x14ac:dyDescent="0.2">
      <c r="BD586" s="209"/>
    </row>
    <row r="594" spans="46:55" ht="0" hidden="1" customHeight="1" x14ac:dyDescent="0.2">
      <c r="BC594" s="209"/>
    </row>
    <row r="595" spans="46:55" ht="0" hidden="1" customHeight="1" x14ac:dyDescent="0.2">
      <c r="BC595" s="209"/>
    </row>
    <row r="596" spans="46:55" ht="0" hidden="1" customHeight="1" x14ac:dyDescent="0.2">
      <c r="BC596" s="209"/>
    </row>
    <row r="597" spans="46:55" ht="0" hidden="1" customHeight="1" x14ac:dyDescent="0.2">
      <c r="BC597" s="209"/>
    </row>
    <row r="598" spans="46:55" ht="0" hidden="1" customHeight="1" x14ac:dyDescent="0.2">
      <c r="BC598" s="209"/>
    </row>
    <row r="599" spans="46:55" ht="0" hidden="1" customHeight="1" x14ac:dyDescent="0.2">
      <c r="BC599" s="209"/>
    </row>
    <row r="601" spans="46:55" ht="0" hidden="1" customHeight="1" x14ac:dyDescent="0.2">
      <c r="AU601" s="209"/>
    </row>
    <row r="602" spans="46:55" ht="0" hidden="1" customHeight="1" x14ac:dyDescent="0.2">
      <c r="AU602" s="209"/>
    </row>
    <row r="603" spans="46:55" ht="0" hidden="1" customHeight="1" x14ac:dyDescent="0.2">
      <c r="AU603" s="209"/>
    </row>
    <row r="604" spans="46:55" ht="0" hidden="1" customHeight="1" x14ac:dyDescent="0.2">
      <c r="AU604" s="209"/>
    </row>
    <row r="605" spans="46:55" ht="0" hidden="1" customHeight="1" x14ac:dyDescent="0.2">
      <c r="AU605" s="209"/>
    </row>
    <row r="606" spans="46:55" ht="0" hidden="1" customHeight="1" x14ac:dyDescent="0.2">
      <c r="AT606" s="209"/>
      <c r="AU606" s="209"/>
      <c r="AV606" s="209"/>
    </row>
    <row r="607" spans="46:55" ht="0" hidden="1" customHeight="1" x14ac:dyDescent="0.2">
      <c r="AT607" s="209"/>
      <c r="AV607" s="209"/>
    </row>
    <row r="608" spans="46:55" ht="0" hidden="1" customHeight="1" x14ac:dyDescent="0.2">
      <c r="AT608" s="209"/>
      <c r="AV608" s="209"/>
      <c r="AW608" s="209"/>
    </row>
    <row r="609" spans="46:54" ht="0" hidden="1" customHeight="1" x14ac:dyDescent="0.2">
      <c r="AT609" s="209"/>
      <c r="AV609" s="209"/>
      <c r="AW609" s="209"/>
    </row>
    <row r="610" spans="46:54" ht="0" hidden="1" customHeight="1" x14ac:dyDescent="0.2">
      <c r="AT610" s="209"/>
      <c r="AV610" s="209"/>
      <c r="AW610" s="209"/>
      <c r="AX610" s="209"/>
      <c r="AY610" s="209"/>
      <c r="AZ610" s="209"/>
      <c r="BA610" s="209"/>
    </row>
    <row r="611" spans="46:54" ht="0" hidden="1" customHeight="1" x14ac:dyDescent="0.2">
      <c r="AT611" s="209"/>
      <c r="AV611" s="209"/>
      <c r="AW611" s="209"/>
      <c r="AX611" s="209"/>
      <c r="AY611" s="209"/>
      <c r="AZ611" s="209"/>
      <c r="BA611" s="209"/>
    </row>
    <row r="612" spans="46:54" ht="0" hidden="1" customHeight="1" x14ac:dyDescent="0.2">
      <c r="AW612" s="209"/>
      <c r="AX612" s="209"/>
      <c r="AY612" s="209"/>
      <c r="AZ612" s="209"/>
      <c r="BA612" s="209"/>
    </row>
    <row r="613" spans="46:54" ht="0" hidden="1" customHeight="1" x14ac:dyDescent="0.2">
      <c r="AW613" s="209"/>
      <c r="AX613" s="209"/>
      <c r="AY613" s="209"/>
      <c r="AZ613" s="209"/>
      <c r="BA613" s="209"/>
    </row>
    <row r="614" spans="46:54" ht="0" hidden="1" customHeight="1" x14ac:dyDescent="0.2">
      <c r="AX614" s="209"/>
      <c r="AY614" s="209"/>
      <c r="AZ614" s="209"/>
      <c r="BA614" s="209"/>
    </row>
    <row r="615" spans="46:54" ht="0" hidden="1" customHeight="1" x14ac:dyDescent="0.2">
      <c r="AX615" s="209"/>
      <c r="AY615" s="209"/>
      <c r="AZ615" s="209"/>
      <c r="BA615" s="209"/>
      <c r="BB615" s="209"/>
    </row>
    <row r="616" spans="46:54" ht="0" hidden="1" customHeight="1" x14ac:dyDescent="0.2">
      <c r="BB616" s="209"/>
    </row>
    <row r="617" spans="46:54" ht="0" hidden="1" customHeight="1" x14ac:dyDescent="0.2">
      <c r="BB617" s="209"/>
    </row>
    <row r="618" spans="46:54" ht="0" hidden="1" customHeight="1" x14ac:dyDescent="0.2">
      <c r="BB618" s="209"/>
    </row>
    <row r="619" spans="46:54" ht="0" hidden="1" customHeight="1" x14ac:dyDescent="0.2">
      <c r="BB619" s="209"/>
    </row>
    <row r="620" spans="46:54" ht="0" hidden="1" customHeight="1" x14ac:dyDescent="0.2">
      <c r="BB620" s="209"/>
    </row>
  </sheetData>
  <sheetProtection algorithmName="SHA-512" hashValue="oBAnu1GHN5Nnbf0ybNzwHQA8UCbmJ+dAbbqYDI3BkW6+tRNS6dpGkbQubId1VgJjE2TdV/UHKtHrW9erPYpntg==" saltValue="eA9SZ2Y+EDKpRiLeqpEiXA==" spinCount="100000" sheet="1" objects="1" scenarios="1"/>
  <mergeCells count="581">
    <mergeCell ref="Y15:AA15"/>
    <mergeCell ref="Y56:AA56"/>
    <mergeCell ref="Y120:AA120"/>
    <mergeCell ref="Y201:AA201"/>
    <mergeCell ref="Y227:AA227"/>
    <mergeCell ref="Y265:AA265"/>
    <mergeCell ref="C573:AA574"/>
    <mergeCell ref="C575:AA575"/>
    <mergeCell ref="P226:S226"/>
    <mergeCell ref="P102:S102"/>
    <mergeCell ref="X102:AA102"/>
    <mergeCell ref="T102:W102"/>
    <mergeCell ref="T109:W109"/>
    <mergeCell ref="T112:W112"/>
    <mergeCell ref="T115:W115"/>
    <mergeCell ref="P115:S115"/>
    <mergeCell ref="X108:AA108"/>
    <mergeCell ref="X111:AA111"/>
    <mergeCell ref="X114:AA114"/>
    <mergeCell ref="X109:AA109"/>
    <mergeCell ref="X112:AA112"/>
    <mergeCell ref="P113:S113"/>
    <mergeCell ref="P114:S114"/>
    <mergeCell ref="P107:S107"/>
    <mergeCell ref="P108:S108"/>
    <mergeCell ref="X226:AA226"/>
    <mergeCell ref="P200:S200"/>
    <mergeCell ref="T200:W200"/>
    <mergeCell ref="X200:AA200"/>
    <mergeCell ref="P191:S191"/>
    <mergeCell ref="P217:S217"/>
    <mergeCell ref="P220:S220"/>
    <mergeCell ref="T220:W220"/>
    <mergeCell ref="P213:S213"/>
    <mergeCell ref="T213:W213"/>
    <mergeCell ref="X213:AA213"/>
    <mergeCell ref="P185:S185"/>
    <mergeCell ref="P224:S224"/>
    <mergeCell ref="P186:S186"/>
    <mergeCell ref="X198:AA198"/>
    <mergeCell ref="T185:W185"/>
    <mergeCell ref="T192:W192"/>
    <mergeCell ref="X186:AA186"/>
    <mergeCell ref="T195:W195"/>
    <mergeCell ref="P109:S109"/>
    <mergeCell ref="P110:S110"/>
    <mergeCell ref="P111:S111"/>
    <mergeCell ref="P112:S112"/>
    <mergeCell ref="P197:S197"/>
    <mergeCell ref="T197:W197"/>
    <mergeCell ref="X197:AA197"/>
    <mergeCell ref="T186:W186"/>
    <mergeCell ref="T196:W196"/>
    <mergeCell ref="P188:S188"/>
    <mergeCell ref="T188:W188"/>
    <mergeCell ref="X188:AA188"/>
    <mergeCell ref="T158:W158"/>
    <mergeCell ref="T169:AA169"/>
    <mergeCell ref="X185:AA185"/>
    <mergeCell ref="T187:W187"/>
    <mergeCell ref="X187:AA187"/>
    <mergeCell ref="P189:S189"/>
    <mergeCell ref="T178:W178"/>
    <mergeCell ref="X178:AA178"/>
    <mergeCell ref="X189:AA189"/>
    <mergeCell ref="X196:AA196"/>
    <mergeCell ref="X176:AA176"/>
    <mergeCell ref="T168:AA168"/>
    <mergeCell ref="X158:AA158"/>
    <mergeCell ref="T161:W161"/>
    <mergeCell ref="X161:AA161"/>
    <mergeCell ref="T194:W194"/>
    <mergeCell ref="X194:AA194"/>
    <mergeCell ref="T189:W189"/>
    <mergeCell ref="T191:W191"/>
    <mergeCell ref="X191:AA191"/>
    <mergeCell ref="P194:S194"/>
    <mergeCell ref="T218:W218"/>
    <mergeCell ref="X220:AA220"/>
    <mergeCell ref="P216:S216"/>
    <mergeCell ref="P215:S215"/>
    <mergeCell ref="T199:W199"/>
    <mergeCell ref="P190:S190"/>
    <mergeCell ref="X215:AA215"/>
    <mergeCell ref="X216:AA216"/>
    <mergeCell ref="X159:AA159"/>
    <mergeCell ref="X160:AA160"/>
    <mergeCell ref="T151:AA151"/>
    <mergeCell ref="T159:W159"/>
    <mergeCell ref="X115:AA115"/>
    <mergeCell ref="X103:AA103"/>
    <mergeCell ref="T103:W103"/>
    <mergeCell ref="T106:W106"/>
    <mergeCell ref="X106:AA106"/>
    <mergeCell ref="X107:AA107"/>
    <mergeCell ref="T137:W137"/>
    <mergeCell ref="T153:W154"/>
    <mergeCell ref="X153:AA154"/>
    <mergeCell ref="T160:W160"/>
    <mergeCell ref="T157:W157"/>
    <mergeCell ref="T156:W156"/>
    <mergeCell ref="T107:W107"/>
    <mergeCell ref="X156:AA156"/>
    <mergeCell ref="X157:AA157"/>
    <mergeCell ref="X113:AA113"/>
    <mergeCell ref="T113:W113"/>
    <mergeCell ref="X138:AA138"/>
    <mergeCell ref="T142:W142"/>
    <mergeCell ref="T133:W133"/>
    <mergeCell ref="P103:S103"/>
    <mergeCell ref="P104:S104"/>
    <mergeCell ref="P105:S105"/>
    <mergeCell ref="P106:S106"/>
    <mergeCell ref="P98:S98"/>
    <mergeCell ref="X98:AA98"/>
    <mergeCell ref="X99:AA99"/>
    <mergeCell ref="X100:AA100"/>
    <mergeCell ref="P99:S99"/>
    <mergeCell ref="P100:S100"/>
    <mergeCell ref="P101:S101"/>
    <mergeCell ref="X101:AA101"/>
    <mergeCell ref="X104:AA104"/>
    <mergeCell ref="X105:AA105"/>
    <mergeCell ref="T98:W98"/>
    <mergeCell ref="T99:W99"/>
    <mergeCell ref="T100:W100"/>
    <mergeCell ref="T101:W101"/>
    <mergeCell ref="E26:O26"/>
    <mergeCell ref="P46:S46"/>
    <mergeCell ref="P49:S49"/>
    <mergeCell ref="P52:S52"/>
    <mergeCell ref="P55:S55"/>
    <mergeCell ref="K40:L40"/>
    <mergeCell ref="T46:W46"/>
    <mergeCell ref="X46:AA46"/>
    <mergeCell ref="X49:AA49"/>
    <mergeCell ref="T49:W49"/>
    <mergeCell ref="T52:W52"/>
    <mergeCell ref="X52:AA52"/>
    <mergeCell ref="D34:R34"/>
    <mergeCell ref="T45:W45"/>
    <mergeCell ref="D32:S32"/>
    <mergeCell ref="T50:W50"/>
    <mergeCell ref="P255:S255"/>
    <mergeCell ref="P256:S256"/>
    <mergeCell ref="T226:W226"/>
    <mergeCell ref="X225:AA225"/>
    <mergeCell ref="X217:AA217"/>
    <mergeCell ref="P225:S225"/>
    <mergeCell ref="X223:AA223"/>
    <mergeCell ref="X256:AA256"/>
    <mergeCell ref="X252:AA252"/>
    <mergeCell ref="X253:AA253"/>
    <mergeCell ref="T252:W252"/>
    <mergeCell ref="P222:S222"/>
    <mergeCell ref="P218:S218"/>
    <mergeCell ref="T216:W216"/>
    <mergeCell ref="T215:W215"/>
    <mergeCell ref="T249:W249"/>
    <mergeCell ref="T250:W250"/>
    <mergeCell ref="P252:S252"/>
    <mergeCell ref="P248:S248"/>
    <mergeCell ref="P246:S246"/>
    <mergeCell ref="P247:S247"/>
    <mergeCell ref="P251:S251"/>
    <mergeCell ref="T253:W253"/>
    <mergeCell ref="X214:AA214"/>
    <mergeCell ref="T173:W173"/>
    <mergeCell ref="X173:AA173"/>
    <mergeCell ref="T256:W256"/>
    <mergeCell ref="T248:W248"/>
    <mergeCell ref="X248:AA248"/>
    <mergeCell ref="X255:AA255"/>
    <mergeCell ref="X246:AA246"/>
    <mergeCell ref="X247:AA247"/>
    <mergeCell ref="T251:W251"/>
    <mergeCell ref="X242:AA242"/>
    <mergeCell ref="C231:AA231"/>
    <mergeCell ref="X249:AA249"/>
    <mergeCell ref="T255:W255"/>
    <mergeCell ref="P192:S192"/>
    <mergeCell ref="P187:S187"/>
    <mergeCell ref="P195:S195"/>
    <mergeCell ref="X195:AA195"/>
    <mergeCell ref="T198:W198"/>
    <mergeCell ref="P199:S199"/>
    <mergeCell ref="P219:S219"/>
    <mergeCell ref="P221:S221"/>
    <mergeCell ref="P196:S196"/>
    <mergeCell ref="Y504:AA504"/>
    <mergeCell ref="Y494:AA494"/>
    <mergeCell ref="C26:D26"/>
    <mergeCell ref="E24:O24"/>
    <mergeCell ref="P43:S43"/>
    <mergeCell ref="X170:AA171"/>
    <mergeCell ref="T174:W174"/>
    <mergeCell ref="X174:AA174"/>
    <mergeCell ref="T177:W177"/>
    <mergeCell ref="X177:AA177"/>
    <mergeCell ref="T172:W172"/>
    <mergeCell ref="X172:AA172"/>
    <mergeCell ref="T170:W171"/>
    <mergeCell ref="T176:W176"/>
    <mergeCell ref="T175:W175"/>
    <mergeCell ref="X175:AA175"/>
    <mergeCell ref="P135:S135"/>
    <mergeCell ref="X86:AA86"/>
    <mergeCell ref="T88:W88"/>
    <mergeCell ref="X88:AA88"/>
    <mergeCell ref="P91:S91"/>
    <mergeCell ref="T91:W91"/>
    <mergeCell ref="X91:AA91"/>
    <mergeCell ref="P89:S89"/>
    <mergeCell ref="F480:N481"/>
    <mergeCell ref="Q472:AA472"/>
    <mergeCell ref="Q475:AA475"/>
    <mergeCell ref="Q476:AA476"/>
    <mergeCell ref="C511:O514"/>
    <mergeCell ref="C523:O526"/>
    <mergeCell ref="R491:Z491"/>
    <mergeCell ref="Q514:S514"/>
    <mergeCell ref="Q504:S504"/>
    <mergeCell ref="C507:AA507"/>
    <mergeCell ref="C497:AA497"/>
    <mergeCell ref="R501:Z501"/>
    <mergeCell ref="C505:M505"/>
    <mergeCell ref="Q495:S495"/>
    <mergeCell ref="Q494:S494"/>
    <mergeCell ref="C515:M515"/>
    <mergeCell ref="C517:AA517"/>
    <mergeCell ref="Y514:AA514"/>
    <mergeCell ref="Y526:AA526"/>
    <mergeCell ref="C491:O494"/>
    <mergeCell ref="C501:O504"/>
    <mergeCell ref="R511:Z511"/>
    <mergeCell ref="Q526:S526"/>
    <mergeCell ref="C516:AA516"/>
    <mergeCell ref="V411:W411"/>
    <mergeCell ref="C400:U401"/>
    <mergeCell ref="U380:AA380"/>
    <mergeCell ref="V388:X388"/>
    <mergeCell ref="M411:N411"/>
    <mergeCell ref="M413:N413"/>
    <mergeCell ref="P413:T413"/>
    <mergeCell ref="Q482:AA482"/>
    <mergeCell ref="Q483:AA483"/>
    <mergeCell ref="Q447:AA447"/>
    <mergeCell ref="Q448:AA448"/>
    <mergeCell ref="Q449:AA449"/>
    <mergeCell ref="E444:I444"/>
    <mergeCell ref="F446:N447"/>
    <mergeCell ref="X452:AA452"/>
    <mergeCell ref="Q460:AA460"/>
    <mergeCell ref="X418:AA418"/>
    <mergeCell ref="X421:AA421"/>
    <mergeCell ref="K433:AA433"/>
    <mergeCell ref="K435:AA435"/>
    <mergeCell ref="K437:AA437"/>
    <mergeCell ref="Q480:AA480"/>
    <mergeCell ref="Q481:AA481"/>
    <mergeCell ref="Q478:AA478"/>
    <mergeCell ref="X407:AA407"/>
    <mergeCell ref="E407:U407"/>
    <mergeCell ref="P391:R391"/>
    <mergeCell ref="S391:U391"/>
    <mergeCell ref="V391:X391"/>
    <mergeCell ref="Y391:AA391"/>
    <mergeCell ref="Y382:AA382"/>
    <mergeCell ref="P390:R390"/>
    <mergeCell ref="S390:U390"/>
    <mergeCell ref="V390:X390"/>
    <mergeCell ref="Y390:AA390"/>
    <mergeCell ref="Y388:AA388"/>
    <mergeCell ref="V389:X389"/>
    <mergeCell ref="Y389:AA389"/>
    <mergeCell ref="AQ248:AR248"/>
    <mergeCell ref="C342:U344"/>
    <mergeCell ref="C345:U346"/>
    <mergeCell ref="T258:W258"/>
    <mergeCell ref="X258:AA258"/>
    <mergeCell ref="X310:AA310"/>
    <mergeCell ref="X305:AA305"/>
    <mergeCell ref="X306:AA306"/>
    <mergeCell ref="X307:AA307"/>
    <mergeCell ref="R329:U329"/>
    <mergeCell ref="L329:Q329"/>
    <mergeCell ref="L326:N326"/>
    <mergeCell ref="O326:Q326"/>
    <mergeCell ref="L325:Q325"/>
    <mergeCell ref="L324:U324"/>
    <mergeCell ref="R330:U330"/>
    <mergeCell ref="L330:Q330"/>
    <mergeCell ref="L331:Q331"/>
    <mergeCell ref="P253:S253"/>
    <mergeCell ref="X251:AA251"/>
    <mergeCell ref="P254:S254"/>
    <mergeCell ref="T254:W254"/>
    <mergeCell ref="X254:AA254"/>
    <mergeCell ref="X250:AA250"/>
    <mergeCell ref="C566:AA566"/>
    <mergeCell ref="C557:AA557"/>
    <mergeCell ref="C548:AA548"/>
    <mergeCell ref="C539:AA539"/>
    <mergeCell ref="C537:AA537"/>
    <mergeCell ref="C528:AA528"/>
    <mergeCell ref="R552:Z552"/>
    <mergeCell ref="Q555:S555"/>
    <mergeCell ref="R532:Z532"/>
    <mergeCell ref="Q535:S535"/>
    <mergeCell ref="R543:Z543"/>
    <mergeCell ref="Q546:S546"/>
    <mergeCell ref="C543:O546"/>
    <mergeCell ref="C552:O555"/>
    <mergeCell ref="C561:O563"/>
    <mergeCell ref="C532:O534"/>
    <mergeCell ref="Q564:S564"/>
    <mergeCell ref="Y535:AA535"/>
    <mergeCell ref="Y546:AA546"/>
    <mergeCell ref="Y555:AA555"/>
    <mergeCell ref="Y564:AA564"/>
    <mergeCell ref="T73:W73"/>
    <mergeCell ref="P69:S69"/>
    <mergeCell ref="Y12:AA12"/>
    <mergeCell ref="Y13:AA13"/>
    <mergeCell ref="P40:S41"/>
    <mergeCell ref="X40:AA41"/>
    <mergeCell ref="T40:W41"/>
    <mergeCell ref="P53:S53"/>
    <mergeCell ref="P90:S90"/>
    <mergeCell ref="X73:AA73"/>
    <mergeCell ref="P66:S66"/>
    <mergeCell ref="P44:S44"/>
    <mergeCell ref="T44:W44"/>
    <mergeCell ref="T47:W47"/>
    <mergeCell ref="T48:W48"/>
    <mergeCell ref="T51:W51"/>
    <mergeCell ref="X72:AA72"/>
    <mergeCell ref="T85:W85"/>
    <mergeCell ref="T90:W90"/>
    <mergeCell ref="X89:AA89"/>
    <mergeCell ref="X90:AA90"/>
    <mergeCell ref="X64:AA67"/>
    <mergeCell ref="P67:S67"/>
    <mergeCell ref="Y14:AA14"/>
    <mergeCell ref="T132:W132"/>
    <mergeCell ref="E23:O23"/>
    <mergeCell ref="Q24:AA24"/>
    <mergeCell ref="B21:AB21"/>
    <mergeCell ref="C24:D24"/>
    <mergeCell ref="C25:D25"/>
    <mergeCell ref="P87:S87"/>
    <mergeCell ref="T64:W67"/>
    <mergeCell ref="T69:W69"/>
    <mergeCell ref="T87:W87"/>
    <mergeCell ref="X70:AA70"/>
    <mergeCell ref="X87:AA87"/>
    <mergeCell ref="B29:AB29"/>
    <mergeCell ref="P64:S64"/>
    <mergeCell ref="P70:S70"/>
    <mergeCell ref="P73:S73"/>
    <mergeCell ref="T81:W83"/>
    <mergeCell ref="T70:W70"/>
    <mergeCell ref="P42:S42"/>
    <mergeCell ref="P68:S68"/>
    <mergeCell ref="T89:W89"/>
    <mergeCell ref="C118:AA118"/>
    <mergeCell ref="E25:O25"/>
    <mergeCell ref="Q25:AA25"/>
    <mergeCell ref="AW13:AY13"/>
    <mergeCell ref="AW16:AY16"/>
    <mergeCell ref="AW17:AY17"/>
    <mergeCell ref="X81:AA83"/>
    <mergeCell ref="X50:AA50"/>
    <mergeCell ref="X44:AA44"/>
    <mergeCell ref="X48:AA48"/>
    <mergeCell ref="X45:AA45"/>
    <mergeCell ref="X47:AA47"/>
    <mergeCell ref="X71:AA71"/>
    <mergeCell ref="X74:AA74"/>
    <mergeCell ref="Q26:AA26"/>
    <mergeCell ref="Q23:AA23"/>
    <mergeCell ref="P54:S54"/>
    <mergeCell ref="X51:AA51"/>
    <mergeCell ref="P51:S51"/>
    <mergeCell ref="P50:S50"/>
    <mergeCell ref="P48:S48"/>
    <mergeCell ref="P45:S45"/>
    <mergeCell ref="P47:S47"/>
    <mergeCell ref="P81:S83"/>
    <mergeCell ref="T68:W68"/>
    <mergeCell ref="P72:S72"/>
    <mergeCell ref="T72:W72"/>
    <mergeCell ref="B5:AB5"/>
    <mergeCell ref="P249:S249"/>
    <mergeCell ref="P250:S250"/>
    <mergeCell ref="T247:W247"/>
    <mergeCell ref="T190:W190"/>
    <mergeCell ref="X190:AA190"/>
    <mergeCell ref="X192:AA192"/>
    <mergeCell ref="P193:S193"/>
    <mergeCell ref="X199:AA199"/>
    <mergeCell ref="T210:W212"/>
    <mergeCell ref="X210:AA212"/>
    <mergeCell ref="T193:W193"/>
    <mergeCell ref="X193:AA193"/>
    <mergeCell ref="T110:W110"/>
    <mergeCell ref="T134:W134"/>
    <mergeCell ref="X132:AA135"/>
    <mergeCell ref="X69:AA69"/>
    <mergeCell ref="X245:AA245"/>
    <mergeCell ref="P198:S198"/>
    <mergeCell ref="P223:S223"/>
    <mergeCell ref="P138:S138"/>
    <mergeCell ref="B30:AB30"/>
    <mergeCell ref="X42:AA42"/>
    <mergeCell ref="T42:W42"/>
    <mergeCell ref="C579:AA579"/>
    <mergeCell ref="C577:AA578"/>
    <mergeCell ref="R561:Z561"/>
    <mergeCell ref="X309:AA309"/>
    <mergeCell ref="X315:AA315"/>
    <mergeCell ref="X342:AA342"/>
    <mergeCell ref="R523:Z523"/>
    <mergeCell ref="C496:AA496"/>
    <mergeCell ref="X348:AA348"/>
    <mergeCell ref="X345:AA345"/>
    <mergeCell ref="X311:AA311"/>
    <mergeCell ref="O327:Q327"/>
    <mergeCell ref="C519:AA519"/>
    <mergeCell ref="W395:AA395"/>
    <mergeCell ref="X397:AA397"/>
    <mergeCell ref="D421:U422"/>
    <mergeCell ref="D424:U425"/>
    <mergeCell ref="F454:N455"/>
    <mergeCell ref="X400:AA400"/>
    <mergeCell ref="F411:K411"/>
    <mergeCell ref="Q463:AA463"/>
    <mergeCell ref="Q469:AA469"/>
    <mergeCell ref="Q470:AA470"/>
    <mergeCell ref="Q471:AA471"/>
    <mergeCell ref="Q477:AA477"/>
    <mergeCell ref="C467:P467"/>
    <mergeCell ref="F469:N470"/>
    <mergeCell ref="E452:I452"/>
    <mergeCell ref="X444:AA444"/>
    <mergeCell ref="C417:U417"/>
    <mergeCell ref="Q446:AA446"/>
    <mergeCell ref="F413:K414"/>
    <mergeCell ref="X424:AA424"/>
    <mergeCell ref="C429:AA431"/>
    <mergeCell ref="M415:N415"/>
    <mergeCell ref="P415:Y415"/>
    <mergeCell ref="Q457:AA457"/>
    <mergeCell ref="E460:N460"/>
    <mergeCell ref="V413:W413"/>
    <mergeCell ref="Q461:AA461"/>
    <mergeCell ref="Q462:AA462"/>
    <mergeCell ref="Q454:AA454"/>
    <mergeCell ref="Q455:AA455"/>
    <mergeCell ref="Q456:AA456"/>
    <mergeCell ref="C418:U419"/>
    <mergeCell ref="X340:AA340"/>
    <mergeCell ref="V387:AA387"/>
    <mergeCell ref="X405:AA405"/>
    <mergeCell ref="P388:R388"/>
    <mergeCell ref="S388:U388"/>
    <mergeCell ref="C348:U349"/>
    <mergeCell ref="C351:U352"/>
    <mergeCell ref="R327:U327"/>
    <mergeCell ref="R331:U331"/>
    <mergeCell ref="C364:U364"/>
    <mergeCell ref="C395:T395"/>
    <mergeCell ref="C405:U405"/>
    <mergeCell ref="C384:AA385"/>
    <mergeCell ref="P389:R389"/>
    <mergeCell ref="S389:U389"/>
    <mergeCell ref="C361:AA362"/>
    <mergeCell ref="C366:U367"/>
    <mergeCell ref="V331:AA331"/>
    <mergeCell ref="L327:N327"/>
    <mergeCell ref="C397:U398"/>
    <mergeCell ref="X351:AA351"/>
    <mergeCell ref="V327:AA327"/>
    <mergeCell ref="X366:AA366"/>
    <mergeCell ref="X368:AA368"/>
    <mergeCell ref="D316:N317"/>
    <mergeCell ref="X312:AA312"/>
    <mergeCell ref="X260:AA260"/>
    <mergeCell ref="P257:S257"/>
    <mergeCell ref="T257:W257"/>
    <mergeCell ref="P260:S260"/>
    <mergeCell ref="T260:W260"/>
    <mergeCell ref="X290:AA290"/>
    <mergeCell ref="X304:AA304"/>
    <mergeCell ref="X295:AA295"/>
    <mergeCell ref="X300:AA300"/>
    <mergeCell ref="X293:AA293"/>
    <mergeCell ref="X294:AA294"/>
    <mergeCell ref="X291:AA291"/>
    <mergeCell ref="X296:AA296"/>
    <mergeCell ref="X302:AA302"/>
    <mergeCell ref="X299:AA299"/>
    <mergeCell ref="X301:AA301"/>
    <mergeCell ref="P258:S258"/>
    <mergeCell ref="X257:AA257"/>
    <mergeCell ref="X316:AA316"/>
    <mergeCell ref="C271:U272"/>
    <mergeCell ref="X259:AA259"/>
    <mergeCell ref="T259:W259"/>
    <mergeCell ref="V330:AA330"/>
    <mergeCell ref="X364:AA364"/>
    <mergeCell ref="T217:W217"/>
    <mergeCell ref="T219:W219"/>
    <mergeCell ref="C261:AA261"/>
    <mergeCell ref="C263:AA263"/>
    <mergeCell ref="X288:AA288"/>
    <mergeCell ref="X284:AA286"/>
    <mergeCell ref="X218:AA218"/>
    <mergeCell ref="X219:AA219"/>
    <mergeCell ref="X221:AA221"/>
    <mergeCell ref="X222:AA222"/>
    <mergeCell ref="X224:AA224"/>
    <mergeCell ref="V324:AA326"/>
    <mergeCell ref="X289:AA289"/>
    <mergeCell ref="T245:W245"/>
    <mergeCell ref="T246:W246"/>
    <mergeCell ref="P245:S245"/>
    <mergeCell ref="X271:AA271"/>
    <mergeCell ref="C275:AA275"/>
    <mergeCell ref="P259:S259"/>
    <mergeCell ref="R325:U326"/>
    <mergeCell ref="C269:AA269"/>
    <mergeCell ref="V329:AA329"/>
    <mergeCell ref="C60:AA60"/>
    <mergeCell ref="C77:AA77"/>
    <mergeCell ref="C94:AA94"/>
    <mergeCell ref="C124:AA124"/>
    <mergeCell ref="C146:AA146"/>
    <mergeCell ref="C164:AA164"/>
    <mergeCell ref="C181:AA181"/>
    <mergeCell ref="C205:AA205"/>
    <mergeCell ref="P209:S212"/>
    <mergeCell ref="T209:AA209"/>
    <mergeCell ref="T155:W155"/>
    <mergeCell ref="X155:AA155"/>
    <mergeCell ref="T152:AA152"/>
    <mergeCell ref="X139:AA139"/>
    <mergeCell ref="P74:S74"/>
    <mergeCell ref="T74:W74"/>
    <mergeCell ref="T86:W86"/>
    <mergeCell ref="P140:S140"/>
    <mergeCell ref="T140:W140"/>
    <mergeCell ref="X140:AA140"/>
    <mergeCell ref="P143:S143"/>
    <mergeCell ref="T143:W143"/>
    <mergeCell ref="X143:AA143"/>
    <mergeCell ref="X142:AA142"/>
    <mergeCell ref="P65:S65"/>
    <mergeCell ref="P142:S142"/>
    <mergeCell ref="P71:S71"/>
    <mergeCell ref="T71:W71"/>
    <mergeCell ref="P86:S86"/>
    <mergeCell ref="T141:W141"/>
    <mergeCell ref="T139:W139"/>
    <mergeCell ref="X110:AA110"/>
    <mergeCell ref="P134:S134"/>
    <mergeCell ref="P132:S132"/>
    <mergeCell ref="P133:S133"/>
    <mergeCell ref="P141:S141"/>
    <mergeCell ref="P139:S139"/>
    <mergeCell ref="P84:S84"/>
    <mergeCell ref="T84:W84"/>
    <mergeCell ref="X84:AA84"/>
    <mergeCell ref="P136:S136"/>
    <mergeCell ref="T136:W136"/>
    <mergeCell ref="X136:AA136"/>
    <mergeCell ref="X68:AA68"/>
    <mergeCell ref="P88:S88"/>
    <mergeCell ref="X141:AA141"/>
    <mergeCell ref="T138:W138"/>
    <mergeCell ref="T135:W135"/>
  </mergeCells>
  <conditionalFormatting sqref="T562:X562">
    <cfRule type="expression" dxfId="38" priority="51" stopIfTrue="1">
      <formula>$AK561=(COLUMN()-19)</formula>
    </cfRule>
  </conditionalFormatting>
  <conditionalFormatting sqref="T553:X553">
    <cfRule type="expression" dxfId="37" priority="41" stopIfTrue="1">
      <formula>$AK552=(COLUMN()-19)</formula>
    </cfRule>
  </conditionalFormatting>
  <conditionalFormatting sqref="T544:X544">
    <cfRule type="expression" dxfId="36" priority="40" stopIfTrue="1">
      <formula>$AK543=(COLUMN()-19)</formula>
    </cfRule>
  </conditionalFormatting>
  <conditionalFormatting sqref="T533:X533">
    <cfRule type="expression" dxfId="35" priority="39" stopIfTrue="1">
      <formula>$AK532=(COLUMN()-19)</formula>
    </cfRule>
  </conditionalFormatting>
  <conditionalFormatting sqref="T524:X524">
    <cfRule type="expression" dxfId="34" priority="38" stopIfTrue="1">
      <formula>$AK523=(COLUMN()-19)</formula>
    </cfRule>
  </conditionalFormatting>
  <conditionalFormatting sqref="T512:X512">
    <cfRule type="expression" dxfId="33" priority="37" stopIfTrue="1">
      <formula>$AK511=(COLUMN()-19)</formula>
    </cfRule>
  </conditionalFormatting>
  <conditionalFormatting sqref="T502:X502">
    <cfRule type="expression" dxfId="32" priority="36" stopIfTrue="1">
      <formula>$AK501=(COLUMN()-19)</formula>
    </cfRule>
  </conditionalFormatting>
  <conditionalFormatting sqref="T492:X492">
    <cfRule type="expression" dxfId="31" priority="35" stopIfTrue="1">
      <formula>$AK491=(COLUMN()-19)</formula>
    </cfRule>
  </conditionalFormatting>
  <conditionalFormatting sqref="P43:S45">
    <cfRule type="expression" dxfId="30" priority="34">
      <formula>$P$42="! Review Totals"</formula>
    </cfRule>
  </conditionalFormatting>
  <conditionalFormatting sqref="T44:W45">
    <cfRule type="expression" dxfId="29" priority="33">
      <formula>$T$42="! Review Totals"</formula>
    </cfRule>
  </conditionalFormatting>
  <conditionalFormatting sqref="X44:AA45">
    <cfRule type="expression" dxfId="28" priority="32">
      <formula>$X$42="! Review Totals"</formula>
    </cfRule>
  </conditionalFormatting>
  <conditionalFormatting sqref="P86:S87">
    <cfRule type="expression" dxfId="27" priority="31">
      <formula>$P$84="! Review Totals"</formula>
    </cfRule>
  </conditionalFormatting>
  <conditionalFormatting sqref="T85:W87">
    <cfRule type="expression" dxfId="26" priority="30">
      <formula>$T$84="! Review Totals"</formula>
    </cfRule>
  </conditionalFormatting>
  <conditionalFormatting sqref="X86:AA87">
    <cfRule type="expression" dxfId="25" priority="29">
      <formula>$X$84="! Review Totals"</formula>
    </cfRule>
  </conditionalFormatting>
  <conditionalFormatting sqref="P103:S105">
    <cfRule type="expression" dxfId="24" priority="28">
      <formula>$P$102="! Review Totals"</formula>
    </cfRule>
  </conditionalFormatting>
  <conditionalFormatting sqref="X103:AA105">
    <cfRule type="expression" dxfId="23" priority="27">
      <formula>$X$102="! Review Totals"</formula>
    </cfRule>
  </conditionalFormatting>
  <conditionalFormatting sqref="P138:S139">
    <cfRule type="expression" dxfId="22" priority="26">
      <formula>$P$136="! Review Totals"</formula>
    </cfRule>
  </conditionalFormatting>
  <conditionalFormatting sqref="P215:S216">
    <cfRule type="expression" dxfId="21" priority="25">
      <formula>$P$213="! Review Totals"</formula>
    </cfRule>
  </conditionalFormatting>
  <conditionalFormatting sqref="P69:S70">
    <cfRule type="expression" dxfId="20" priority="24">
      <formula>$P$68="! Review Totals"</formula>
    </cfRule>
  </conditionalFormatting>
  <conditionalFormatting sqref="T69:W70">
    <cfRule type="expression" dxfId="19" priority="23">
      <formula>$T$68="! Review Totals"</formula>
    </cfRule>
  </conditionalFormatting>
  <conditionalFormatting sqref="X69:AA70">
    <cfRule type="expression" dxfId="18" priority="22">
      <formula>$X$68="! Review Totals"</formula>
    </cfRule>
  </conditionalFormatting>
  <conditionalFormatting sqref="T156:W157">
    <cfRule type="expression" dxfId="17" priority="21">
      <formula>$T$155="! Review Totals"</formula>
    </cfRule>
  </conditionalFormatting>
  <conditionalFormatting sqref="X156:AA157">
    <cfRule type="expression" dxfId="16" priority="20">
      <formula>$X$155="! Review Totals"</formula>
    </cfRule>
  </conditionalFormatting>
  <conditionalFormatting sqref="T173:W174">
    <cfRule type="expression" dxfId="15" priority="19">
      <formula>$T$172="! Review Totals"</formula>
    </cfRule>
  </conditionalFormatting>
  <conditionalFormatting sqref="X173:AA174">
    <cfRule type="expression" dxfId="14" priority="18">
      <formula>$X$172="! Review Totals"</formula>
    </cfRule>
  </conditionalFormatting>
  <conditionalFormatting sqref="P189:S190">
    <cfRule type="expression" dxfId="13" priority="17">
      <formula>$P$188="! Review Totals"</formula>
    </cfRule>
  </conditionalFormatting>
  <conditionalFormatting sqref="T189:W190">
    <cfRule type="expression" dxfId="12" priority="16">
      <formula>$T$188="! Review Totals"</formula>
    </cfRule>
  </conditionalFormatting>
  <conditionalFormatting sqref="X189:AA190">
    <cfRule type="expression" dxfId="11" priority="15">
      <formula>$X$188="! Review Totals"</formula>
    </cfRule>
  </conditionalFormatting>
  <conditionalFormatting sqref="P249:S250">
    <cfRule type="expression" dxfId="10" priority="14">
      <formula>$P$248="! Review Totals"</formula>
    </cfRule>
  </conditionalFormatting>
  <conditionalFormatting sqref="T249:W250">
    <cfRule type="expression" dxfId="9" priority="13">
      <formula>$T$248="! Review Totals"</formula>
    </cfRule>
  </conditionalFormatting>
  <conditionalFormatting sqref="X249:AA250">
    <cfRule type="expression" dxfId="8" priority="12">
      <formula>$X$248="! Review Totals"</formula>
    </cfRule>
  </conditionalFormatting>
  <conditionalFormatting sqref="T137:W139">
    <cfRule type="expression" dxfId="7" priority="11">
      <formula>$T$136="! Review Totals"</formula>
    </cfRule>
  </conditionalFormatting>
  <conditionalFormatting sqref="X138:AA139">
    <cfRule type="expression" dxfId="6" priority="10">
      <formula>$X$136="! Review Totals"</formula>
    </cfRule>
  </conditionalFormatting>
  <conditionalFormatting sqref="T215:W216">
    <cfRule type="expression" dxfId="5" priority="9">
      <formula>$T$213="! Review Totals"</formula>
    </cfRule>
  </conditionalFormatting>
  <conditionalFormatting sqref="X214:AA216">
    <cfRule type="expression" dxfId="4" priority="8">
      <formula>$X$213="! Review Totals"</formula>
    </cfRule>
  </conditionalFormatting>
  <conditionalFormatting sqref="T103:W103">
    <cfRule type="expression" dxfId="3" priority="7">
      <formula>$T$102="! Review Totals"</formula>
    </cfRule>
  </conditionalFormatting>
  <dataValidations count="9">
    <dataValidation type="list" allowBlank="1" showInputMessage="1" sqref="K437:AA437 K433:AA433 K435:AA435">
      <formula1>DV_ISSUES</formula1>
    </dataValidation>
    <dataValidation type="list" allowBlank="1" showInputMessage="1" showErrorMessage="1" sqref="W395">
      <formula1>"Select,None,In-house,Other ,In-house &amp; Other"</formula1>
    </dataValidation>
    <dataValidation type="list" allowBlank="1" showInputMessage="1" showErrorMessage="1" sqref="X271:AA271 X444:AA444 M415 X348:AA348 X351:AA351 V413 X366:AA366 X342:AA342 X407:AA407 X452:AA452 M411 M413 V411">
      <formula1>"Select,Yes,No"</formula1>
    </dataValidation>
    <dataValidation type="list" allowBlank="1" showInputMessage="1" sqref="U380:AA380">
      <formula1>"Select, No Dedicated Team, Dedicated Corporate Team, Internal Audit, Outsourced, Shared Services, Other (Please overwrite)"</formula1>
    </dataValidation>
    <dataValidation type="list" allowBlank="1" showInputMessage="1" showErrorMessage="1" sqref="X340:AA340">
      <formula1>"Select,Don't have one,Quarterly,Bi-annually,Annual,Ad-hoc/Other,Never"</formula1>
    </dataValidation>
    <dataValidation type="list" allowBlank="1" showInputMessage="1" sqref="Q460:AA463">
      <formula1>DV_JW2</formula1>
    </dataValidation>
    <dataValidation type="list" allowBlank="1" showInputMessage="1" sqref="Q454:AA457 Q469:AA472 Q475:AA478 Q480:AA483">
      <formula1>DV_JW</formula1>
    </dataValidation>
    <dataValidation type="list" allowBlank="1" showInputMessage="1" showErrorMessage="1" sqref="X424:AA424 X421:AA421">
      <formula1>"Select,Yes,No,Don't Know,N/A"</formula1>
    </dataValidation>
    <dataValidation type="list" allowBlank="1" showInputMessage="1" sqref="E24:O26">
      <formula1>$AU$22:$AU$45</formula1>
    </dataValidation>
  </dataValidations>
  <pageMargins left="0.55118110236220474" right="0.55118110236220474" top="0.78740157480314965" bottom="0.78740157480314965" header="0.51181102362204722" footer="0.51181102362204722"/>
  <pageSetup paperSize="9" scale="88" orientation="portrait" r:id="rId1"/>
  <headerFooter alignWithMargins="0">
    <oddFooter>&amp;L&amp;"Verdana,Regular"&amp;8CFaCT&amp;C&amp;"Verdana,Regular"&amp;8&amp;P&amp;R&amp;"Verdana,Regular"&amp;8Copyright CIPFA 2018</oddFooter>
  </headerFooter>
  <rowBreaks count="11" manualBreakCount="11">
    <brk id="61" max="28" man="1"/>
    <brk id="125" max="28" man="1"/>
    <brk id="182" max="28" man="1"/>
    <brk id="233" max="28" man="1"/>
    <brk id="277" max="28" man="1"/>
    <brk id="332" max="28" man="1"/>
    <brk id="372" max="28" man="1"/>
    <brk id="439" max="28" man="1"/>
    <brk id="484" max="28" man="1"/>
    <brk id="529" max="28" man="1"/>
    <brk id="567" max="28" man="1"/>
  </rowBreaks>
  <drawing r:id="rId2"/>
  <extLst>
    <ext xmlns:x14="http://schemas.microsoft.com/office/spreadsheetml/2009/9/main" uri="{78C0D931-6437-407d-A8EE-F0AAD7539E65}">
      <x14:conditionalFormattings>
        <x14:conditionalFormatting xmlns:xm="http://schemas.microsoft.com/office/excel/2006/main">
          <x14:cfRule type="expression" priority="56" id="{861993BF-CDF3-4E64-BE6C-05DD9B7C5523}">
            <xm:f>OR(Data!#REF!=Data!$J$504,Data!#REF!=Data!$J$504,Data!#REF!=Data!$J$504,Data!#REF!=Data!$J$504)</xm:f>
            <x14:dxf>
              <fill>
                <patternFill patternType="lightUp">
                  <fgColor auto="1"/>
                </patternFill>
              </fill>
            </x14:dxf>
          </x14:cfRule>
          <xm:sqref>B131:AB147 B149:AB165 B167:AB182 B184:AB206 B208:AB232 B238:AB276</xm:sqref>
        </x14:conditionalFormatting>
        <x14:conditionalFormatting xmlns:xm="http://schemas.microsoft.com/office/excel/2006/main">
          <x14:cfRule type="expression" priority="80" id="{5B48D842-FE9C-4E6A-A8CE-DBB7661E8702}">
            <xm:f>Data!$J$504=Data!$G$510</xm:f>
            <x14:dxf>
              <fill>
                <patternFill patternType="lightUp">
                  <fgColor auto="1"/>
                </patternFill>
              </fill>
            </x14:dxf>
          </x14:cfRule>
          <xm:sqref>B131:AB147 B149:AB165 B167:AB182 T209:AA227</xm:sqref>
        </x14:conditionalFormatting>
        <x14:conditionalFormatting xmlns:xm="http://schemas.microsoft.com/office/excel/2006/main">
          <x14:cfRule type="expression" priority="103" id="{A5AC80D9-DBA5-43C0-B8DC-9B2213EB1BC9}">
            <xm:f>Data!$J$504=Data!$G$507</xm:f>
            <x14:dxf>
              <fill>
                <patternFill patternType="lightUp">
                  <fgColor auto="1"/>
                </patternFill>
              </fill>
            </x14:dxf>
          </x14:cfRule>
          <xm:sqref>B184:AB206 P209:S225 B238:AB276</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14:formula1>
            <xm:f>Data!$D$434:$D$439</xm:f>
          </x14:formula1>
          <xm:sqref>R491:Z491</xm:sqref>
        </x14:dataValidation>
        <x14:dataValidation type="list" allowBlank="1" showInputMessage="1" showErrorMessage="1">
          <x14:formula1>
            <xm:f>Data!$D$434:$D$439</xm:f>
          </x14:formula1>
          <xm:sqref>R501:Z501</xm:sqref>
        </x14:dataValidation>
        <x14:dataValidation type="list" allowBlank="1" showInputMessage="1" showErrorMessage="1">
          <x14:formula1>
            <xm:f>Data!$D$434:$D$439</xm:f>
          </x14:formula1>
          <xm:sqref>R511:Z511</xm:sqref>
        </x14:dataValidation>
        <x14:dataValidation type="list" allowBlank="1" showInputMessage="1" showErrorMessage="1">
          <x14:formula1>
            <xm:f>Data!$D$434:$D$439</xm:f>
          </x14:formula1>
          <xm:sqref>R523:Z523</xm:sqref>
        </x14:dataValidation>
        <x14:dataValidation type="list" allowBlank="1" showInputMessage="1" showErrorMessage="1">
          <x14:formula1>
            <xm:f>Data!$D$434:$D$439</xm:f>
          </x14:formula1>
          <xm:sqref>R532:Z532</xm:sqref>
        </x14:dataValidation>
        <x14:dataValidation type="list" allowBlank="1" showInputMessage="1" showErrorMessage="1">
          <x14:formula1>
            <xm:f>Data!$D$434:$D$439</xm:f>
          </x14:formula1>
          <xm:sqref>R543:Z543</xm:sqref>
        </x14:dataValidation>
        <x14:dataValidation type="list" allowBlank="1" showInputMessage="1" showErrorMessage="1">
          <x14:formula1>
            <xm:f>Data!$D$434:$D$439</xm:f>
          </x14:formula1>
          <xm:sqref>R552:Z552</xm:sqref>
        </x14:dataValidation>
        <x14:dataValidation type="list" allowBlank="1" showInputMessage="1" showErrorMessage="1">
          <x14:formula1>
            <xm:f>Data!$B$431:$B$438</xm:f>
          </x14:formula1>
          <xm:sqref>X418:AA418</xm:sqref>
        </x14:dataValidation>
        <x14:dataValidation type="list" allowBlank="1" showInputMessage="1" showErrorMessage="1">
          <x14:formula1>
            <xm:f>Data!$B$431:$B$438</xm:f>
          </x14:formula1>
          <xm:sqref>X405:AA405</xm:sqref>
        </x14:dataValidation>
        <x14:dataValidation type="list" allowBlank="1" showInputMessage="1" showErrorMessage="1">
          <x14:formula1>
            <xm:f>Data!$D$434:$D$439</xm:f>
          </x14:formula1>
          <xm:sqref>R561:Z561</xm:sqref>
        </x14:dataValidation>
        <x14:dataValidation type="list" allowBlank="1" showInputMessage="1" showErrorMessage="1">
          <x14:formula1>
            <xm:f>Data!$B$431:$B$438</xm:f>
          </x14:formula1>
          <xm:sqref>X364:AA364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pageSetUpPr autoPageBreaks="0"/>
  </sheetPr>
  <dimension ref="A1:IU116"/>
  <sheetViews>
    <sheetView showGridLines="0" showRowColHeaders="0" zoomScaleNormal="100" zoomScaleSheetLayoutView="115" workbookViewId="0">
      <selection activeCell="C17" sqref="C17:AA17"/>
    </sheetView>
  </sheetViews>
  <sheetFormatPr defaultColWidth="0" defaultRowHeight="0" customHeight="1" zeroHeight="1" x14ac:dyDescent="0.15"/>
  <cols>
    <col min="1" max="1" width="1.7109375" style="288" customWidth="1"/>
    <col min="2" max="25" width="3.85546875" style="288" customWidth="1"/>
    <col min="26" max="26" width="6.5703125" style="288" customWidth="1"/>
    <col min="27" max="28" width="3.85546875" style="288" customWidth="1"/>
    <col min="29" max="29" width="2" style="288" customWidth="1"/>
    <col min="30" max="30" width="3.85546875" style="288" hidden="1" customWidth="1"/>
    <col min="31" max="31" width="7" style="288" hidden="1" customWidth="1"/>
    <col min="32" max="32" width="9.140625" style="288" hidden="1" customWidth="1"/>
    <col min="33" max="33" width="7.28515625" style="288" hidden="1" customWidth="1"/>
    <col min="34" max="34" width="7.140625" style="288" hidden="1" customWidth="1"/>
    <col min="35" max="35" width="3.85546875" style="288" hidden="1" customWidth="1"/>
    <col min="36" max="36" width="9.7109375" style="288" hidden="1" customWidth="1"/>
    <col min="37" max="255" width="3.85546875" style="288" hidden="1" customWidth="1"/>
    <col min="256" max="16384" width="9.140625" style="288" hidden="1"/>
  </cols>
  <sheetData>
    <row r="1" spans="1:37" s="281" customFormat="1" ht="12.75" x14ac:dyDescent="0.2">
      <c r="A1" s="1"/>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80"/>
    </row>
    <row r="2" spans="1:37" s="281" customFormat="1" ht="12.75" x14ac:dyDescent="0.2">
      <c r="A2" s="1"/>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80"/>
    </row>
    <row r="3" spans="1:37" s="281" customFormat="1" ht="12.75" x14ac:dyDescent="0.2">
      <c r="A3" s="1"/>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80"/>
    </row>
    <row r="4" spans="1:37" s="281" customFormat="1" ht="12.75" x14ac:dyDescent="0.2">
      <c r="A4" s="1"/>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80"/>
    </row>
    <row r="5" spans="1:37" s="283" customFormat="1" ht="11.25" customHeight="1" x14ac:dyDescent="0.15">
      <c r="A5" s="1"/>
      <c r="B5" s="569" t="str">
        <f>"CIPFA Fraud and Corruption Tracker "&amp;Year</f>
        <v>CIPFA Fraud and Corruption Tracker 2019</v>
      </c>
      <c r="C5" s="569"/>
      <c r="D5" s="569"/>
      <c r="E5" s="569"/>
      <c r="F5" s="569"/>
      <c r="G5" s="569"/>
      <c r="H5" s="569"/>
      <c r="I5" s="569"/>
      <c r="J5" s="569"/>
      <c r="K5" s="569"/>
      <c r="L5" s="569"/>
      <c r="M5" s="569"/>
      <c r="N5" s="569"/>
      <c r="O5" s="569"/>
      <c r="P5" s="569"/>
      <c r="Q5" s="569"/>
      <c r="R5" s="569"/>
      <c r="S5" s="569"/>
      <c r="T5" s="569"/>
      <c r="U5" s="569"/>
      <c r="V5" s="569"/>
      <c r="W5" s="569"/>
      <c r="X5" s="569"/>
      <c r="Y5" s="569"/>
      <c r="Z5" s="569"/>
      <c r="AA5" s="569"/>
      <c r="AB5" s="569"/>
      <c r="AC5" s="333"/>
      <c r="AD5" s="333"/>
      <c r="AE5" s="282"/>
      <c r="AF5" s="282"/>
      <c r="AG5" s="282"/>
      <c r="AH5" s="282"/>
      <c r="AI5" s="282"/>
      <c r="AJ5" s="282"/>
      <c r="AK5" s="282"/>
    </row>
    <row r="6" spans="1:37" s="283" customFormat="1" ht="11.25" customHeight="1" x14ac:dyDescent="0.15">
      <c r="A6" s="1"/>
      <c r="B6" s="569"/>
      <c r="C6" s="569"/>
      <c r="D6" s="569"/>
      <c r="E6" s="569"/>
      <c r="F6" s="569"/>
      <c r="G6" s="569"/>
      <c r="H6" s="569"/>
      <c r="I6" s="569"/>
      <c r="J6" s="569"/>
      <c r="K6" s="569"/>
      <c r="L6" s="569"/>
      <c r="M6" s="569"/>
      <c r="N6" s="569"/>
      <c r="O6" s="569"/>
      <c r="P6" s="569"/>
      <c r="Q6" s="569"/>
      <c r="R6" s="569"/>
      <c r="S6" s="569"/>
      <c r="T6" s="569"/>
      <c r="U6" s="569"/>
      <c r="V6" s="569"/>
      <c r="W6" s="569"/>
      <c r="X6" s="569"/>
      <c r="Y6" s="569"/>
      <c r="Z6" s="569"/>
      <c r="AA6" s="569"/>
      <c r="AB6" s="569"/>
      <c r="AC6" s="333"/>
      <c r="AD6" s="333"/>
      <c r="AE6" s="282"/>
      <c r="AF6" s="282"/>
      <c r="AG6" s="282"/>
      <c r="AH6" s="282"/>
      <c r="AI6" s="282"/>
      <c r="AJ6" s="282"/>
      <c r="AK6" s="282"/>
    </row>
    <row r="7" spans="1:37" s="148" customFormat="1" ht="11.25" customHeight="1" x14ac:dyDescent="0.3">
      <c r="A7" s="284"/>
      <c r="B7" s="569"/>
      <c r="C7" s="569"/>
      <c r="D7" s="569"/>
      <c r="E7" s="569"/>
      <c r="F7" s="569"/>
      <c r="G7" s="569"/>
      <c r="H7" s="569"/>
      <c r="I7" s="569"/>
      <c r="J7" s="569"/>
      <c r="K7" s="569"/>
      <c r="L7" s="569"/>
      <c r="M7" s="569"/>
      <c r="N7" s="569"/>
      <c r="O7" s="569"/>
      <c r="P7" s="569"/>
      <c r="Q7" s="569"/>
      <c r="R7" s="569"/>
      <c r="S7" s="569"/>
      <c r="T7" s="569"/>
      <c r="U7" s="569"/>
      <c r="V7" s="569"/>
      <c r="W7" s="569"/>
      <c r="X7" s="569"/>
      <c r="Y7" s="569"/>
      <c r="Z7" s="569"/>
      <c r="AA7" s="569"/>
      <c r="AB7" s="569"/>
      <c r="AC7" s="333"/>
      <c r="AD7" s="333"/>
    </row>
    <row r="8" spans="1:37" s="148" customFormat="1" ht="11.25" customHeight="1" x14ac:dyDescent="0.3">
      <c r="A8" s="284"/>
      <c r="B8" s="285"/>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6"/>
    </row>
    <row r="9" spans="1:37" s="281" customFormat="1" ht="12.75" customHeight="1" x14ac:dyDescent="0.2">
      <c r="A9" s="287"/>
      <c r="B9" s="869" t="s">
        <v>336</v>
      </c>
      <c r="C9" s="869"/>
      <c r="D9" s="869"/>
      <c r="E9" s="869"/>
      <c r="F9" s="869"/>
      <c r="G9" s="869"/>
      <c r="H9" s="869"/>
      <c r="I9" s="869"/>
      <c r="J9" s="869"/>
      <c r="K9" s="869"/>
      <c r="L9" s="869"/>
      <c r="M9" s="869"/>
      <c r="N9" s="869"/>
      <c r="O9" s="869"/>
      <c r="P9" s="869"/>
      <c r="Q9" s="869"/>
      <c r="R9" s="869"/>
      <c r="S9" s="869"/>
      <c r="T9" s="869"/>
      <c r="U9" s="869"/>
      <c r="V9" s="869"/>
      <c r="W9" s="869"/>
      <c r="X9" s="869"/>
      <c r="Y9" s="869"/>
      <c r="Z9" s="869"/>
      <c r="AA9" s="869"/>
      <c r="AB9" s="869"/>
      <c r="AC9" s="280"/>
    </row>
    <row r="10" spans="1:37" s="281" customFormat="1" ht="12.75" customHeight="1" x14ac:dyDescent="0.2">
      <c r="A10" s="287"/>
      <c r="B10" s="869"/>
      <c r="C10" s="869"/>
      <c r="D10" s="869"/>
      <c r="E10" s="869"/>
      <c r="F10" s="869"/>
      <c r="G10" s="869"/>
      <c r="H10" s="869"/>
      <c r="I10" s="869"/>
      <c r="J10" s="869"/>
      <c r="K10" s="869"/>
      <c r="L10" s="869"/>
      <c r="M10" s="869"/>
      <c r="N10" s="869"/>
      <c r="O10" s="869"/>
      <c r="P10" s="869"/>
      <c r="Q10" s="869"/>
      <c r="R10" s="869"/>
      <c r="S10" s="869"/>
      <c r="T10" s="869"/>
      <c r="U10" s="869"/>
      <c r="V10" s="869"/>
      <c r="W10" s="869"/>
      <c r="X10" s="869"/>
      <c r="Y10" s="869"/>
      <c r="Z10" s="869"/>
      <c r="AA10" s="869"/>
      <c r="AB10" s="869"/>
      <c r="AC10" s="280"/>
    </row>
    <row r="11" spans="1:37" s="281" customFormat="1" ht="12.75" customHeight="1" x14ac:dyDescent="0.2">
      <c r="A11" s="287"/>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280"/>
    </row>
    <row r="12" spans="1:37" s="281" customFormat="1" ht="15" x14ac:dyDescent="0.2">
      <c r="B12" s="870" t="s">
        <v>337</v>
      </c>
      <c r="C12" s="871"/>
      <c r="D12" s="871"/>
      <c r="E12" s="871"/>
      <c r="F12" s="871"/>
      <c r="G12" s="871"/>
      <c r="H12" s="871"/>
      <c r="I12" s="871"/>
      <c r="J12" s="871"/>
      <c r="K12" s="871"/>
      <c r="L12" s="871"/>
      <c r="M12" s="871"/>
      <c r="N12" s="871"/>
      <c r="O12" s="871"/>
      <c r="P12" s="871"/>
      <c r="Q12" s="871"/>
      <c r="R12" s="871"/>
      <c r="S12" s="871"/>
      <c r="T12" s="871"/>
      <c r="U12" s="871"/>
      <c r="V12" s="871"/>
      <c r="W12" s="871"/>
      <c r="X12" s="871"/>
      <c r="Y12" s="871"/>
      <c r="Z12" s="871"/>
      <c r="AA12" s="871"/>
      <c r="AB12" s="872"/>
    </row>
    <row r="13" spans="1:37" ht="12" customHeight="1" x14ac:dyDescent="0.15">
      <c r="B13" s="289"/>
      <c r="C13" s="290" t="s">
        <v>338</v>
      </c>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2"/>
    </row>
    <row r="14" spans="1:37" ht="35.25" customHeight="1" x14ac:dyDescent="0.15">
      <c r="B14" s="289"/>
      <c r="C14" s="873" t="s">
        <v>369</v>
      </c>
      <c r="D14" s="873"/>
      <c r="E14" s="873"/>
      <c r="F14" s="873"/>
      <c r="G14" s="873"/>
      <c r="H14" s="873"/>
      <c r="I14" s="873"/>
      <c r="J14" s="873"/>
      <c r="K14" s="873"/>
      <c r="L14" s="873"/>
      <c r="M14" s="873"/>
      <c r="N14" s="873"/>
      <c r="O14" s="873"/>
      <c r="P14" s="873"/>
      <c r="Q14" s="873"/>
      <c r="R14" s="873"/>
      <c r="S14" s="873"/>
      <c r="T14" s="873"/>
      <c r="U14" s="873"/>
      <c r="V14" s="873"/>
      <c r="W14" s="873"/>
      <c r="X14" s="873"/>
      <c r="Y14" s="873"/>
      <c r="Z14" s="873"/>
      <c r="AA14" s="873"/>
      <c r="AB14" s="292"/>
    </row>
    <row r="15" spans="1:37" ht="10.5" x14ac:dyDescent="0.15">
      <c r="B15" s="289"/>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2"/>
    </row>
    <row r="16" spans="1:37" ht="17.25" customHeight="1" thickBot="1" x14ac:dyDescent="0.2">
      <c r="B16" s="289"/>
      <c r="C16" s="315" t="s">
        <v>339</v>
      </c>
      <c r="D16" s="313"/>
      <c r="E16" s="313"/>
      <c r="F16" s="313"/>
      <c r="G16" s="313"/>
      <c r="H16" s="313"/>
      <c r="I16" s="313"/>
      <c r="J16" s="313"/>
      <c r="K16" s="291"/>
      <c r="L16" s="291"/>
      <c r="M16" s="291"/>
      <c r="N16" s="291"/>
      <c r="O16" s="291"/>
      <c r="P16" s="291"/>
      <c r="Q16" s="291"/>
      <c r="R16" s="291"/>
      <c r="S16" s="291"/>
      <c r="T16" s="291"/>
      <c r="U16" s="291"/>
      <c r="V16" s="291"/>
      <c r="W16" s="291"/>
      <c r="X16" s="291"/>
      <c r="Y16" s="291"/>
      <c r="Z16" s="291"/>
      <c r="AA16" s="291"/>
      <c r="AB16" s="292"/>
    </row>
    <row r="17" spans="1:32" ht="18.75" customHeight="1" thickBot="1" x14ac:dyDescent="0.25">
      <c r="B17" s="289"/>
      <c r="C17" s="874" t="str">
        <f>IF(SUM(AF37:AF76)=0,"Validation overview OK. If you have checked your data, please submit", "Please check validation checks below")</f>
        <v>Validation overview OK. If you have checked your data, please submit</v>
      </c>
      <c r="D17" s="875"/>
      <c r="E17" s="875"/>
      <c r="F17" s="875"/>
      <c r="G17" s="875"/>
      <c r="H17" s="875"/>
      <c r="I17" s="875"/>
      <c r="J17" s="875"/>
      <c r="K17" s="875"/>
      <c r="L17" s="875"/>
      <c r="M17" s="875"/>
      <c r="N17" s="875"/>
      <c r="O17" s="875"/>
      <c r="P17" s="875"/>
      <c r="Q17" s="875"/>
      <c r="R17" s="875"/>
      <c r="S17" s="875"/>
      <c r="T17" s="875"/>
      <c r="U17" s="875"/>
      <c r="V17" s="875"/>
      <c r="W17" s="875"/>
      <c r="X17" s="875"/>
      <c r="Y17" s="875"/>
      <c r="Z17" s="875"/>
      <c r="AA17" s="876"/>
      <c r="AB17" s="292"/>
      <c r="AF17" s="293" t="s">
        <v>340</v>
      </c>
    </row>
    <row r="18" spans="1:32" ht="12.75" customHeight="1" x14ac:dyDescent="0.2">
      <c r="B18" s="289"/>
      <c r="C18" s="877" t="str">
        <f ca="1">OFFSET(AF17,AH37,0)</f>
        <v>There are currently no problems identified in your data.</v>
      </c>
      <c r="D18" s="877"/>
      <c r="E18" s="877"/>
      <c r="F18" s="877"/>
      <c r="G18" s="877"/>
      <c r="H18" s="877"/>
      <c r="I18" s="877"/>
      <c r="J18" s="877"/>
      <c r="K18" s="877"/>
      <c r="L18" s="877"/>
      <c r="M18" s="877"/>
      <c r="N18" s="877"/>
      <c r="O18" s="877"/>
      <c r="P18" s="877"/>
      <c r="Q18" s="877"/>
      <c r="R18" s="877"/>
      <c r="S18" s="877"/>
      <c r="T18" s="877"/>
      <c r="U18" s="877"/>
      <c r="V18" s="877"/>
      <c r="W18" s="877"/>
      <c r="X18" s="877"/>
      <c r="Y18" s="877"/>
      <c r="Z18" s="877"/>
      <c r="AA18" s="877"/>
      <c r="AB18" s="292"/>
      <c r="AF18" s="293" t="s">
        <v>341</v>
      </c>
    </row>
    <row r="19" spans="1:32" ht="8.25" customHeight="1" x14ac:dyDescent="0.2">
      <c r="B19" s="294"/>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6"/>
      <c r="AF19" s="293"/>
    </row>
    <row r="20" spans="1:32" ht="10.5" customHeight="1" x14ac:dyDescent="0.2">
      <c r="AF20" s="293"/>
    </row>
    <row r="21" spans="1:32" ht="15" x14ac:dyDescent="0.2">
      <c r="B21" s="863" t="s">
        <v>342</v>
      </c>
      <c r="C21" s="864"/>
      <c r="D21" s="864"/>
      <c r="E21" s="864"/>
      <c r="F21" s="864"/>
      <c r="G21" s="864"/>
      <c r="H21" s="864"/>
      <c r="I21" s="864"/>
      <c r="J21" s="864"/>
      <c r="K21" s="864"/>
      <c r="L21" s="864"/>
      <c r="M21" s="864"/>
      <c r="N21" s="864"/>
      <c r="O21" s="864"/>
      <c r="P21" s="864"/>
      <c r="Q21" s="864"/>
      <c r="R21" s="864"/>
      <c r="S21" s="864"/>
      <c r="T21" s="864"/>
      <c r="U21" s="864"/>
      <c r="V21" s="864"/>
      <c r="W21" s="864"/>
      <c r="X21" s="864"/>
      <c r="Y21" s="864"/>
      <c r="Z21" s="864"/>
      <c r="AA21" s="864"/>
      <c r="AB21" s="865"/>
      <c r="AF21" s="293"/>
    </row>
    <row r="22" spans="1:32" ht="15" customHeight="1" thickBot="1" x14ac:dyDescent="0.2">
      <c r="A22" s="291"/>
      <c r="B22" s="291"/>
      <c r="C22" s="290"/>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row>
    <row r="23" spans="1:32" ht="15" customHeight="1" x14ac:dyDescent="0.15">
      <c r="A23" s="291"/>
      <c r="B23" s="291"/>
      <c r="C23" s="878" t="s">
        <v>343</v>
      </c>
      <c r="D23" s="879"/>
      <c r="E23" s="879"/>
      <c r="F23" s="879"/>
      <c r="G23" s="879"/>
      <c r="H23" s="879"/>
      <c r="I23" s="879"/>
      <c r="J23" s="879"/>
      <c r="K23" s="879"/>
      <c r="L23" s="879"/>
      <c r="M23" s="879"/>
      <c r="N23" s="879"/>
      <c r="O23" s="879"/>
      <c r="P23" s="879"/>
      <c r="Q23" s="879"/>
      <c r="R23" s="879"/>
      <c r="S23" s="879"/>
      <c r="T23" s="879"/>
      <c r="U23" s="879"/>
      <c r="V23" s="879"/>
      <c r="W23" s="879"/>
      <c r="X23" s="879"/>
      <c r="Y23" s="879"/>
      <c r="Z23" s="879"/>
      <c r="AA23" s="880"/>
      <c r="AB23" s="291"/>
      <c r="AC23" s="291"/>
    </row>
    <row r="24" spans="1:32" ht="15" customHeight="1" x14ac:dyDescent="0.15">
      <c r="A24" s="291"/>
      <c r="B24" s="291"/>
      <c r="C24" s="881" t="s">
        <v>834</v>
      </c>
      <c r="D24" s="882"/>
      <c r="E24" s="882"/>
      <c r="F24" s="882"/>
      <c r="G24" s="882"/>
      <c r="H24" s="882"/>
      <c r="I24" s="882"/>
      <c r="J24" s="882"/>
      <c r="K24" s="882"/>
      <c r="L24" s="882"/>
      <c r="M24" s="882"/>
      <c r="N24" s="882"/>
      <c r="O24" s="882"/>
      <c r="P24" s="882"/>
      <c r="Q24" s="882"/>
      <c r="R24" s="882"/>
      <c r="S24" s="882"/>
      <c r="T24" s="882"/>
      <c r="U24" s="882"/>
      <c r="V24" s="882"/>
      <c r="W24" s="882"/>
      <c r="X24" s="882"/>
      <c r="Y24" s="882"/>
      <c r="Z24" s="882"/>
      <c r="AA24" s="883"/>
      <c r="AB24" s="291"/>
      <c r="AC24" s="291"/>
    </row>
    <row r="25" spans="1:32" ht="15" customHeight="1" x14ac:dyDescent="0.15">
      <c r="A25" s="291"/>
      <c r="B25" s="291"/>
      <c r="C25" s="884" t="s">
        <v>344</v>
      </c>
      <c r="D25" s="885"/>
      <c r="E25" s="885"/>
      <c r="F25" s="885"/>
      <c r="G25" s="885"/>
      <c r="H25" s="885"/>
      <c r="I25" s="885"/>
      <c r="J25" s="885"/>
      <c r="K25" s="885"/>
      <c r="L25" s="885"/>
      <c r="M25" s="885"/>
      <c r="N25" s="885"/>
      <c r="O25" s="885"/>
      <c r="P25" s="885"/>
      <c r="Q25" s="885"/>
      <c r="R25" s="885"/>
      <c r="S25" s="885"/>
      <c r="T25" s="885"/>
      <c r="U25" s="885"/>
      <c r="V25" s="885"/>
      <c r="W25" s="885"/>
      <c r="X25" s="885"/>
      <c r="Y25" s="885"/>
      <c r="Z25" s="885"/>
      <c r="AA25" s="886"/>
      <c r="AB25" s="291"/>
      <c r="AC25" s="291"/>
    </row>
    <row r="26" spans="1:32" ht="15" customHeight="1" thickBot="1" x14ac:dyDescent="0.2">
      <c r="A26" s="291"/>
      <c r="B26" s="291"/>
      <c r="C26" s="866" t="s">
        <v>345</v>
      </c>
      <c r="D26" s="867"/>
      <c r="E26" s="867"/>
      <c r="F26" s="867"/>
      <c r="G26" s="867"/>
      <c r="H26" s="867"/>
      <c r="I26" s="867"/>
      <c r="J26" s="867"/>
      <c r="K26" s="867"/>
      <c r="L26" s="867"/>
      <c r="M26" s="867"/>
      <c r="N26" s="867"/>
      <c r="O26" s="867"/>
      <c r="P26" s="867"/>
      <c r="Q26" s="867"/>
      <c r="R26" s="867"/>
      <c r="S26" s="867"/>
      <c r="T26" s="867"/>
      <c r="U26" s="867"/>
      <c r="V26" s="867"/>
      <c r="W26" s="867"/>
      <c r="X26" s="867"/>
      <c r="Y26" s="867"/>
      <c r="Z26" s="867"/>
      <c r="AA26" s="868"/>
      <c r="AB26" s="291"/>
      <c r="AC26" s="291"/>
    </row>
    <row r="27" spans="1:32" ht="7.5" customHeight="1" x14ac:dyDescent="0.15">
      <c r="A27" s="291"/>
      <c r="B27" s="291"/>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1"/>
      <c r="AC27" s="291"/>
    </row>
    <row r="28" spans="1:32" ht="15" customHeight="1" x14ac:dyDescent="0.15">
      <c r="A28" s="291"/>
      <c r="B28" s="291"/>
      <c r="C28" s="291" t="s">
        <v>346</v>
      </c>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row>
    <row r="29" spans="1:32" ht="16.5" customHeight="1" x14ac:dyDescent="0.15">
      <c r="A29" s="291"/>
      <c r="B29" s="291"/>
      <c r="C29" s="291"/>
      <c r="G29" s="291" t="s">
        <v>1357</v>
      </c>
      <c r="H29" s="291"/>
      <c r="I29" s="291"/>
      <c r="J29" s="291"/>
      <c r="K29" s="291"/>
      <c r="L29" s="291"/>
      <c r="M29" s="291"/>
      <c r="N29" s="291"/>
      <c r="O29" s="291"/>
      <c r="P29" s="291"/>
      <c r="Q29" s="291"/>
      <c r="R29" s="291"/>
      <c r="S29" s="291"/>
      <c r="U29" s="291"/>
      <c r="V29" s="291"/>
      <c r="W29" s="291"/>
      <c r="X29" s="291"/>
      <c r="Y29" s="291"/>
      <c r="Z29" s="291"/>
      <c r="AA29" s="291"/>
      <c r="AB29" s="291"/>
      <c r="AC29" s="291"/>
    </row>
    <row r="30" spans="1:32" ht="12.75" customHeight="1" x14ac:dyDescent="0.15">
      <c r="A30" s="291"/>
      <c r="B30" s="291"/>
      <c r="C30" s="291"/>
      <c r="G30" s="291" t="s">
        <v>1416</v>
      </c>
      <c r="H30" s="291"/>
      <c r="I30" s="291"/>
      <c r="J30" s="291"/>
      <c r="K30" s="291"/>
      <c r="L30" s="291"/>
      <c r="M30" s="291"/>
      <c r="N30" s="291"/>
      <c r="P30" s="291"/>
      <c r="Q30" s="291"/>
      <c r="R30" s="291"/>
      <c r="S30" s="291"/>
      <c r="U30" s="291"/>
      <c r="V30" s="291"/>
      <c r="W30" s="291"/>
      <c r="X30" s="291"/>
      <c r="Y30" s="291"/>
      <c r="Z30" s="291"/>
      <c r="AA30" s="291"/>
      <c r="AB30" s="291"/>
      <c r="AC30" s="291"/>
    </row>
    <row r="31" spans="1:32" ht="12.75" customHeight="1" x14ac:dyDescent="0.15">
      <c r="A31" s="291"/>
      <c r="B31" s="291"/>
      <c r="C31" s="291"/>
      <c r="G31" s="291" t="s">
        <v>1358</v>
      </c>
      <c r="H31" s="291"/>
      <c r="I31" s="291"/>
      <c r="J31" s="291"/>
      <c r="K31" s="291"/>
      <c r="L31" s="291"/>
      <c r="M31" s="291"/>
      <c r="N31" s="291"/>
      <c r="O31" s="291"/>
      <c r="P31" s="291"/>
      <c r="Q31" s="291"/>
      <c r="R31" s="291"/>
      <c r="S31" s="291"/>
      <c r="U31" s="291"/>
      <c r="V31" s="291"/>
      <c r="W31" s="291"/>
      <c r="X31" s="291"/>
      <c r="Y31" s="291"/>
      <c r="Z31" s="291"/>
      <c r="AA31" s="291"/>
      <c r="AB31" s="291"/>
      <c r="AC31" s="291"/>
    </row>
    <row r="32" spans="1:32" ht="12.75" customHeight="1" x14ac:dyDescent="0.15">
      <c r="A32" s="291"/>
      <c r="B32" s="291"/>
      <c r="C32" s="291"/>
      <c r="G32" s="313" t="s">
        <v>1365</v>
      </c>
      <c r="H32" s="291"/>
      <c r="I32" s="291"/>
      <c r="J32" s="291"/>
      <c r="K32" s="291"/>
      <c r="L32" s="291"/>
      <c r="M32" s="291"/>
      <c r="N32" s="291"/>
      <c r="O32" s="291"/>
      <c r="P32" s="291"/>
      <c r="Q32" s="291"/>
      <c r="R32" s="291"/>
      <c r="S32" s="291"/>
      <c r="U32" s="291"/>
      <c r="V32" s="291"/>
      <c r="W32" s="291"/>
      <c r="X32" s="291"/>
      <c r="Y32" s="291"/>
      <c r="Z32" s="291"/>
      <c r="AA32" s="291"/>
      <c r="AB32" s="291"/>
      <c r="AC32" s="291"/>
    </row>
    <row r="33" spans="1:34" ht="6" customHeight="1" x14ac:dyDescent="0.15">
      <c r="A33" s="291"/>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row>
    <row r="34" spans="1:34" ht="4.5" customHeight="1" x14ac:dyDescent="0.15"/>
    <row r="35" spans="1:34" ht="15" x14ac:dyDescent="0.2">
      <c r="B35" s="863" t="s">
        <v>347</v>
      </c>
      <c r="C35" s="864"/>
      <c r="D35" s="864"/>
      <c r="E35" s="864"/>
      <c r="F35" s="864"/>
      <c r="G35" s="864"/>
      <c r="H35" s="864"/>
      <c r="I35" s="864"/>
      <c r="J35" s="864"/>
      <c r="K35" s="864"/>
      <c r="L35" s="864"/>
      <c r="M35" s="864"/>
      <c r="N35" s="864"/>
      <c r="O35" s="864"/>
      <c r="P35" s="864"/>
      <c r="Q35" s="864"/>
      <c r="R35" s="864"/>
      <c r="S35" s="864"/>
      <c r="T35" s="864"/>
      <c r="U35" s="864"/>
      <c r="V35" s="864"/>
      <c r="W35" s="864"/>
      <c r="X35" s="864"/>
      <c r="Y35" s="864"/>
      <c r="Z35" s="864"/>
      <c r="AA35" s="864"/>
      <c r="AB35" s="865"/>
      <c r="AF35" s="298" t="s">
        <v>348</v>
      </c>
    </row>
    <row r="36" spans="1:34" ht="9.75" customHeight="1" x14ac:dyDescent="0.2">
      <c r="B36" s="299"/>
      <c r="C36" s="300"/>
      <c r="D36" s="301"/>
      <c r="E36" s="301"/>
      <c r="F36" s="301"/>
      <c r="G36" s="301"/>
      <c r="H36" s="301"/>
      <c r="I36" s="301"/>
      <c r="J36" s="301"/>
      <c r="K36" s="301"/>
      <c r="L36" s="301"/>
      <c r="M36" s="301"/>
      <c r="N36" s="301"/>
      <c r="O36" s="301"/>
      <c r="P36" s="301"/>
      <c r="Q36" s="301"/>
      <c r="R36" s="301"/>
      <c r="S36" s="301"/>
      <c r="T36" s="301"/>
      <c r="U36" s="301"/>
      <c r="V36" s="301"/>
      <c r="W36" s="300"/>
      <c r="X36" s="300"/>
      <c r="Y36" s="300"/>
      <c r="Z36" s="300"/>
      <c r="AA36" s="300"/>
      <c r="AB36" s="302"/>
      <c r="AF36" s="293"/>
    </row>
    <row r="37" spans="1:34" ht="15" customHeight="1" x14ac:dyDescent="0.2">
      <c r="B37" s="303"/>
      <c r="C37" s="304" t="s">
        <v>349</v>
      </c>
      <c r="D37" s="305"/>
      <c r="E37" s="305"/>
      <c r="F37" s="305"/>
      <c r="G37" s="305"/>
      <c r="H37" s="305"/>
      <c r="I37" s="305"/>
      <c r="J37" s="305"/>
      <c r="K37" s="305"/>
      <c r="L37" s="305"/>
      <c r="M37" s="305"/>
      <c r="N37" s="305"/>
      <c r="O37" s="305"/>
      <c r="P37" s="305"/>
      <c r="Q37" s="305"/>
      <c r="R37" s="305"/>
      <c r="S37" s="305"/>
      <c r="T37" s="305"/>
      <c r="U37" s="305"/>
      <c r="V37" s="305"/>
      <c r="W37" s="306"/>
      <c r="X37" s="311" t="str">
        <f>IF(Z37="Yes","P","")</f>
        <v>P</v>
      </c>
      <c r="Y37" s="304"/>
      <c r="Z37" s="310" t="str">
        <f>IF(OR(QShortName="Please Select Your Authority",QShortName="ENGLAND",QShortName="SCOTLAND",QShortName="NORTHERN IRELAND",QShortName="WALES",QShortName="======================================="),"No","Yes")</f>
        <v>Yes</v>
      </c>
      <c r="AA37" s="304"/>
      <c r="AB37" s="292"/>
      <c r="AF37" s="293">
        <f>IF(X37="P",0,1)</f>
        <v>0</v>
      </c>
      <c r="AH37" s="288">
        <f>IF(SUM(AF37:AF76)=0,0,1)</f>
        <v>0</v>
      </c>
    </row>
    <row r="38" spans="1:34" ht="10.5" customHeight="1" x14ac:dyDescent="0.2">
      <c r="B38" s="303"/>
      <c r="C38" s="304"/>
      <c r="D38" s="305"/>
      <c r="E38" s="305"/>
      <c r="F38" s="305"/>
      <c r="G38" s="305"/>
      <c r="H38" s="305"/>
      <c r="I38" s="305"/>
      <c r="J38" s="305"/>
      <c r="K38" s="305"/>
      <c r="L38" s="305"/>
      <c r="M38" s="305"/>
      <c r="N38" s="305"/>
      <c r="O38" s="305"/>
      <c r="P38" s="305"/>
      <c r="Q38" s="305"/>
      <c r="R38" s="305"/>
      <c r="S38" s="305"/>
      <c r="T38" s="305"/>
      <c r="U38" s="305"/>
      <c r="V38" s="305"/>
      <c r="W38" s="306"/>
      <c r="X38" s="311"/>
      <c r="Y38" s="304"/>
      <c r="Z38" s="310"/>
      <c r="AA38" s="304"/>
      <c r="AB38" s="292"/>
      <c r="AF38" s="293"/>
    </row>
    <row r="39" spans="1:34" ht="15" customHeight="1" x14ac:dyDescent="0.2">
      <c r="B39" s="303"/>
      <c r="C39" s="304" t="s">
        <v>821</v>
      </c>
      <c r="D39" s="305"/>
      <c r="E39" s="305"/>
      <c r="F39" s="305"/>
      <c r="G39" s="305"/>
      <c r="H39" s="305"/>
      <c r="I39" s="305"/>
      <c r="J39" s="305"/>
      <c r="K39" s="305"/>
      <c r="L39" s="305"/>
      <c r="M39" s="305"/>
      <c r="N39" s="305"/>
      <c r="O39" s="305"/>
      <c r="P39" s="305"/>
      <c r="Q39" s="305"/>
      <c r="R39" s="305"/>
      <c r="S39" s="305"/>
      <c r="T39" s="305"/>
      <c r="U39" s="305"/>
      <c r="V39" s="305"/>
      <c r="W39" s="306"/>
      <c r="X39" s="311"/>
      <c r="Y39" s="304"/>
      <c r="Z39" s="310"/>
      <c r="AA39" s="304"/>
      <c r="AB39" s="292"/>
      <c r="AF39" s="293"/>
    </row>
    <row r="40" spans="1:34" ht="15" customHeight="1" x14ac:dyDescent="0.2">
      <c r="B40" s="303"/>
      <c r="C40" s="304"/>
      <c r="D40" s="305"/>
      <c r="E40" s="305"/>
      <c r="G40" s="305" t="s">
        <v>227</v>
      </c>
      <c r="H40" s="305"/>
      <c r="I40" s="305"/>
      <c r="K40" s="305"/>
      <c r="L40" s="305"/>
      <c r="M40" s="305"/>
      <c r="N40" s="305"/>
      <c r="O40" s="305"/>
      <c r="P40" s="305"/>
      <c r="Q40" s="305"/>
      <c r="R40" s="305"/>
      <c r="S40" s="305"/>
      <c r="T40" s="305"/>
      <c r="U40" s="305"/>
      <c r="V40" s="305"/>
      <c r="W40" s="306"/>
      <c r="X40" s="311" t="str">
        <f>IF(Z40="Yes","P","")</f>
        <v>P</v>
      </c>
      <c r="Y40" s="312"/>
      <c r="Z40" s="310" t="str">
        <f>IF(COUNTIF(Questionnaire!$P46:$S55,"=Data Missing ↑")+COUNTIF(Questionnaire!P42,"! Review Totals")&gt;0,"No","Yes")</f>
        <v>Yes</v>
      </c>
      <c r="AA40" s="304"/>
      <c r="AB40" s="292"/>
      <c r="AF40" s="293">
        <f t="shared" ref="AF40:AF76" si="0">IF(X40="P",0,1)</f>
        <v>0</v>
      </c>
    </row>
    <row r="41" spans="1:34" ht="15" customHeight="1" x14ac:dyDescent="0.2">
      <c r="B41" s="303"/>
      <c r="C41" s="304"/>
      <c r="D41" s="305"/>
      <c r="E41" s="305"/>
      <c r="G41" s="305" t="s">
        <v>226</v>
      </c>
      <c r="H41" s="305"/>
      <c r="I41" s="305"/>
      <c r="K41" s="305"/>
      <c r="L41" s="305"/>
      <c r="M41" s="305"/>
      <c r="N41" s="305"/>
      <c r="O41" s="305"/>
      <c r="P41" s="305"/>
      <c r="Q41" s="305"/>
      <c r="R41" s="305"/>
      <c r="S41" s="305"/>
      <c r="T41" s="305"/>
      <c r="U41" s="305"/>
      <c r="V41" s="305"/>
      <c r="W41" s="306"/>
      <c r="X41" s="311" t="str">
        <f t="shared" ref="X41:X64" si="1">IF(Z41="Yes","P","")</f>
        <v>P</v>
      </c>
      <c r="Y41" s="312"/>
      <c r="Z41" s="310" t="str">
        <f>IF(COUNTIF(Questionnaire!$T$46:$W$55,"=Data Missing ↑")+COUNTIF(Questionnaire!T42,"! Review Totals")&gt;0,"No","Yes")</f>
        <v>Yes</v>
      </c>
      <c r="AA41" s="304"/>
      <c r="AB41" s="292"/>
      <c r="AF41" s="293">
        <f t="shared" si="0"/>
        <v>0</v>
      </c>
    </row>
    <row r="42" spans="1:34" ht="15" customHeight="1" x14ac:dyDescent="0.2">
      <c r="B42" s="303"/>
      <c r="C42" s="304"/>
      <c r="D42" s="305"/>
      <c r="E42" s="305"/>
      <c r="G42" s="305" t="s">
        <v>218</v>
      </c>
      <c r="H42" s="305"/>
      <c r="I42" s="305"/>
      <c r="K42" s="305"/>
      <c r="L42" s="305"/>
      <c r="M42" s="305"/>
      <c r="N42" s="305"/>
      <c r="O42" s="305"/>
      <c r="P42" s="305"/>
      <c r="Q42" s="305"/>
      <c r="R42" s="305"/>
      <c r="S42" s="305"/>
      <c r="T42" s="305"/>
      <c r="U42" s="305"/>
      <c r="V42" s="305"/>
      <c r="W42" s="306"/>
      <c r="X42" s="311" t="str">
        <f t="shared" si="1"/>
        <v>P</v>
      </c>
      <c r="Y42" s="312"/>
      <c r="Z42" s="310" t="str">
        <f>IF(COUNTIF(Questionnaire!$X$46:$AA$55,"=Data Missing ↑")+COUNTIF(Questionnaire!X42,"! Review Totals")&gt;0,"No","Yes")</f>
        <v>Yes</v>
      </c>
      <c r="AA42" s="304"/>
      <c r="AB42" s="292"/>
      <c r="AF42" s="293">
        <f t="shared" si="0"/>
        <v>0</v>
      </c>
    </row>
    <row r="43" spans="1:34" ht="15" customHeight="1" x14ac:dyDescent="0.2">
      <c r="B43" s="303"/>
      <c r="C43" s="304"/>
      <c r="D43" s="305"/>
      <c r="E43" s="305"/>
      <c r="G43" s="305" t="s">
        <v>812</v>
      </c>
      <c r="H43" s="305"/>
      <c r="I43" s="305"/>
      <c r="K43" s="305"/>
      <c r="L43" s="305"/>
      <c r="M43" s="305"/>
      <c r="N43" s="305"/>
      <c r="O43" s="305"/>
      <c r="P43" s="305"/>
      <c r="Q43" s="305"/>
      <c r="R43" s="305"/>
      <c r="S43" s="305"/>
      <c r="T43" s="305"/>
      <c r="U43" s="305"/>
      <c r="V43" s="305"/>
      <c r="W43" s="306"/>
      <c r="X43" s="311" t="str">
        <f t="shared" si="1"/>
        <v>P</v>
      </c>
      <c r="Y43" s="312"/>
      <c r="Z43" s="310" t="str">
        <f>IF(COUNTIF(Questionnaire!$P$71:$S$74,"=Data Missing ↑")+COUNTIF(Questionnaire!P68,"! Review Totals")&gt;0,"No","Yes")</f>
        <v>Yes</v>
      </c>
      <c r="AA43" s="304"/>
      <c r="AB43" s="292"/>
      <c r="AF43" s="293">
        <f t="shared" si="0"/>
        <v>0</v>
      </c>
    </row>
    <row r="44" spans="1:34" ht="15" customHeight="1" x14ac:dyDescent="0.2">
      <c r="B44" s="303"/>
      <c r="C44" s="304"/>
      <c r="D44" s="305"/>
      <c r="E44" s="305"/>
      <c r="G44" s="305" t="s">
        <v>221</v>
      </c>
      <c r="H44" s="305"/>
      <c r="I44" s="305"/>
      <c r="K44" s="305"/>
      <c r="L44" s="305"/>
      <c r="M44" s="305"/>
      <c r="N44" s="305"/>
      <c r="O44" s="305"/>
      <c r="P44" s="305"/>
      <c r="Q44" s="305"/>
      <c r="R44" s="305"/>
      <c r="S44" s="305"/>
      <c r="T44" s="305"/>
      <c r="U44" s="305"/>
      <c r="V44" s="305"/>
      <c r="W44" s="306"/>
      <c r="X44" s="311" t="str">
        <f t="shared" si="1"/>
        <v>P</v>
      </c>
      <c r="Y44" s="312"/>
      <c r="Z44" s="310" t="str">
        <f>IF(COUNTIF(Questionnaire!$T$71:$W$74,"=Data Missing ↑")+COUNTIF(Questionnaire!T68,"! Review Totals")&gt;0,"No","Yes")</f>
        <v>Yes</v>
      </c>
      <c r="AA44" s="304"/>
      <c r="AB44" s="292"/>
      <c r="AF44" s="293">
        <f t="shared" si="0"/>
        <v>0</v>
      </c>
    </row>
    <row r="45" spans="1:34" ht="15" customHeight="1" x14ac:dyDescent="0.2">
      <c r="B45" s="303"/>
      <c r="C45" s="304"/>
      <c r="D45" s="305"/>
      <c r="E45" s="305"/>
      <c r="G45" s="305" t="s">
        <v>217</v>
      </c>
      <c r="H45" s="305"/>
      <c r="I45" s="305"/>
      <c r="K45" s="305"/>
      <c r="L45" s="305"/>
      <c r="M45" s="305"/>
      <c r="N45" s="305"/>
      <c r="O45" s="305"/>
      <c r="P45" s="305"/>
      <c r="Q45" s="305"/>
      <c r="R45" s="305"/>
      <c r="S45" s="305"/>
      <c r="T45" s="305"/>
      <c r="U45" s="305"/>
      <c r="V45" s="305"/>
      <c r="W45" s="306"/>
      <c r="X45" s="311" t="str">
        <f t="shared" si="1"/>
        <v>P</v>
      </c>
      <c r="Y45" s="312"/>
      <c r="Z45" s="310" t="str">
        <f>IF(COUNTIF(Questionnaire!$X$71:$AA$74,"=Data Missing ↑")+COUNTIF(Questionnaire!X68,"! Review Totals")&gt;0,"No","Yes")</f>
        <v>Yes</v>
      </c>
      <c r="AA45" s="304"/>
      <c r="AB45" s="292"/>
      <c r="AF45" s="293">
        <f t="shared" si="0"/>
        <v>0</v>
      </c>
    </row>
    <row r="46" spans="1:34" ht="15" customHeight="1" x14ac:dyDescent="0.2">
      <c r="B46" s="303"/>
      <c r="C46" s="304"/>
      <c r="D46" s="305"/>
      <c r="E46" s="305"/>
      <c r="G46" s="305" t="s">
        <v>294</v>
      </c>
      <c r="H46" s="305"/>
      <c r="I46" s="305"/>
      <c r="K46" s="305"/>
      <c r="L46" s="305"/>
      <c r="M46" s="305"/>
      <c r="N46" s="305"/>
      <c r="O46" s="305"/>
      <c r="P46" s="305"/>
      <c r="Q46" s="305"/>
      <c r="R46" s="305"/>
      <c r="S46" s="305"/>
      <c r="T46" s="305"/>
      <c r="U46" s="305"/>
      <c r="V46" s="305"/>
      <c r="W46" s="306"/>
      <c r="X46" s="311" t="str">
        <f t="shared" si="1"/>
        <v>P</v>
      </c>
      <c r="Y46" s="312"/>
      <c r="Z46" s="310" t="str">
        <f>IF(COUNTIF(Questionnaire!$P$88:$S$91,"=Data Missing ↑")+COUNTIF(Questionnaire!P84,"! Review Totals")&gt;0,"No","Yes")</f>
        <v>Yes</v>
      </c>
      <c r="AA46" s="304"/>
      <c r="AB46" s="292"/>
      <c r="AF46" s="293">
        <f t="shared" si="0"/>
        <v>0</v>
      </c>
    </row>
    <row r="47" spans="1:34" ht="15" customHeight="1" x14ac:dyDescent="0.2">
      <c r="B47" s="303"/>
      <c r="C47" s="304"/>
      <c r="D47" s="305"/>
      <c r="E47" s="305"/>
      <c r="G47" s="305" t="s">
        <v>216</v>
      </c>
      <c r="H47" s="305"/>
      <c r="I47" s="305"/>
      <c r="K47" s="305"/>
      <c r="L47" s="305"/>
      <c r="M47" s="305"/>
      <c r="N47" s="305"/>
      <c r="O47" s="305"/>
      <c r="P47" s="305"/>
      <c r="Q47" s="305"/>
      <c r="R47" s="305"/>
      <c r="S47" s="305"/>
      <c r="T47" s="305"/>
      <c r="U47" s="305"/>
      <c r="V47" s="305"/>
      <c r="W47" s="306"/>
      <c r="X47" s="311" t="str">
        <f t="shared" si="1"/>
        <v>P</v>
      </c>
      <c r="Y47" s="312"/>
      <c r="Z47" s="310" t="str">
        <f>IF(COUNTIF(Questionnaire!$T$88:$W$91,"=Data Missing ↑")+COUNTIF(Questionnaire!T84,"! Review Totals")&gt;0,"No","Yes")</f>
        <v>Yes</v>
      </c>
      <c r="AA47" s="304"/>
      <c r="AB47" s="292"/>
      <c r="AF47" s="293">
        <f t="shared" si="0"/>
        <v>0</v>
      </c>
    </row>
    <row r="48" spans="1:34" ht="15" customHeight="1" x14ac:dyDescent="0.2">
      <c r="B48" s="303"/>
      <c r="C48" s="304"/>
      <c r="D48" s="305"/>
      <c r="E48" s="305"/>
      <c r="G48" s="305" t="s">
        <v>220</v>
      </c>
      <c r="H48" s="305"/>
      <c r="I48" s="305"/>
      <c r="K48" s="305"/>
      <c r="L48" s="305"/>
      <c r="M48" s="305"/>
      <c r="N48" s="305"/>
      <c r="O48" s="305"/>
      <c r="P48" s="305"/>
      <c r="Q48" s="305"/>
      <c r="R48" s="305"/>
      <c r="S48" s="305"/>
      <c r="T48" s="305"/>
      <c r="U48" s="305"/>
      <c r="V48" s="305"/>
      <c r="W48" s="306"/>
      <c r="X48" s="311" t="str">
        <f t="shared" si="1"/>
        <v>P</v>
      </c>
      <c r="Y48" s="312"/>
      <c r="Z48" s="310" t="str">
        <f>IF(COUNTIF(Questionnaire!$X$88:$AA$91,"=Data Missing ↑")+COUNTIF(Questionnaire!X84,"! Review Totals")&gt;0,"No","Yes")</f>
        <v>Yes</v>
      </c>
      <c r="AA48" s="304"/>
      <c r="AB48" s="292"/>
      <c r="AF48" s="293">
        <f t="shared" si="0"/>
        <v>0</v>
      </c>
    </row>
    <row r="49" spans="2:32" ht="15" customHeight="1" x14ac:dyDescent="0.2">
      <c r="B49" s="303"/>
      <c r="C49" s="304"/>
      <c r="D49" s="305"/>
      <c r="E49" s="305"/>
      <c r="G49" s="305" t="s">
        <v>822</v>
      </c>
      <c r="H49" s="305"/>
      <c r="I49" s="305"/>
      <c r="K49" s="305"/>
      <c r="L49" s="305"/>
      <c r="M49" s="305"/>
      <c r="N49" s="305"/>
      <c r="O49" s="305"/>
      <c r="P49" s="305"/>
      <c r="Q49" s="305"/>
      <c r="R49" s="305"/>
      <c r="S49" s="305"/>
      <c r="T49" s="305"/>
      <c r="U49" s="305"/>
      <c r="V49" s="305"/>
      <c r="W49" s="306"/>
      <c r="X49" s="311" t="str">
        <f t="shared" si="1"/>
        <v>P</v>
      </c>
      <c r="Y49" s="312"/>
      <c r="Z49" s="310" t="str">
        <f>IF(COUNTIF(Questionnaire!$P$103:$S$115,"=Data Missing ↑")+COUNTIF(Questionnaire!P102,"! Review Totals")&gt;0,"No","Yes")</f>
        <v>Yes</v>
      </c>
      <c r="AA49" s="304"/>
      <c r="AB49" s="292"/>
      <c r="AF49" s="293">
        <f t="shared" si="0"/>
        <v>0</v>
      </c>
    </row>
    <row r="50" spans="2:32" ht="15" customHeight="1" x14ac:dyDescent="0.2">
      <c r="B50" s="303"/>
      <c r="C50" s="304"/>
      <c r="D50" s="305"/>
      <c r="E50" s="305"/>
      <c r="G50" s="305" t="s">
        <v>813</v>
      </c>
      <c r="H50" s="305"/>
      <c r="I50" s="305"/>
      <c r="K50" s="305"/>
      <c r="L50" s="305"/>
      <c r="M50" s="305"/>
      <c r="N50" s="305"/>
      <c r="O50" s="305"/>
      <c r="P50" s="305"/>
      <c r="Q50" s="305"/>
      <c r="R50" s="305"/>
      <c r="S50" s="305"/>
      <c r="T50" s="305"/>
      <c r="U50" s="305"/>
      <c r="V50" s="305"/>
      <c r="W50" s="306"/>
      <c r="X50" s="311" t="str">
        <f>IF(Z50="Yes","P","")</f>
        <v>P</v>
      </c>
      <c r="Y50" s="312"/>
      <c r="Z50" s="310" t="str">
        <f>IF(COUNTIF(Questionnaire!$T$106:$W$115,"=Data Missing ↑")+COUNTIF(Questionnaire!T102,"! Review Totals")&gt;0,"No","Yes")</f>
        <v>Yes</v>
      </c>
      <c r="AA50" s="304"/>
      <c r="AB50" s="292"/>
      <c r="AF50" s="293">
        <f t="shared" si="0"/>
        <v>0</v>
      </c>
    </row>
    <row r="51" spans="2:32" ht="15" customHeight="1" x14ac:dyDescent="0.2">
      <c r="B51" s="303"/>
      <c r="C51" s="304"/>
      <c r="D51" s="305"/>
      <c r="E51" s="305"/>
      <c r="G51" s="305" t="s">
        <v>223</v>
      </c>
      <c r="H51" s="305"/>
      <c r="I51" s="305"/>
      <c r="K51" s="305"/>
      <c r="L51" s="305"/>
      <c r="M51" s="305"/>
      <c r="N51" s="305"/>
      <c r="O51" s="305"/>
      <c r="P51" s="305"/>
      <c r="Q51" s="305"/>
      <c r="R51" s="305"/>
      <c r="S51" s="305"/>
      <c r="T51" s="305"/>
      <c r="U51" s="305"/>
      <c r="V51" s="305"/>
      <c r="W51" s="306"/>
      <c r="X51" s="311" t="str">
        <f t="shared" si="1"/>
        <v>P</v>
      </c>
      <c r="Y51" s="312"/>
      <c r="Z51" s="310" t="str">
        <f>IF(COUNTIF(Questionnaire!$P$140:$S$143,"=Data Missing ↑")+COUNTIF(Questionnaire!P136,"! Review Totals")&gt;0,"No","Yes")</f>
        <v>Yes</v>
      </c>
      <c r="AA51" s="304"/>
      <c r="AB51" s="292"/>
      <c r="AF51" s="293">
        <f t="shared" si="0"/>
        <v>0</v>
      </c>
    </row>
    <row r="52" spans="2:32" ht="15" customHeight="1" x14ac:dyDescent="0.2">
      <c r="B52" s="303"/>
      <c r="C52" s="304"/>
      <c r="D52" s="305"/>
      <c r="E52" s="305"/>
      <c r="G52" s="305" t="s">
        <v>814</v>
      </c>
      <c r="H52" s="305"/>
      <c r="I52" s="305"/>
      <c r="K52" s="305"/>
      <c r="L52" s="305"/>
      <c r="M52" s="305"/>
      <c r="N52" s="305"/>
      <c r="O52" s="305"/>
      <c r="P52" s="305"/>
      <c r="Q52" s="305"/>
      <c r="R52" s="305"/>
      <c r="S52" s="305"/>
      <c r="T52" s="305"/>
      <c r="U52" s="305"/>
      <c r="V52" s="305"/>
      <c r="W52" s="306"/>
      <c r="X52" s="311" t="str">
        <f t="shared" si="1"/>
        <v>P</v>
      </c>
      <c r="Y52" s="312"/>
      <c r="Z52" s="310" t="str">
        <f>IF(COUNTIF(Questionnaire!$T$140:$W$143,"=Data Missing ↑")+COUNTIF(Questionnaire!T136,"! Review Totals")&gt;0,"No","Yes")</f>
        <v>Yes</v>
      </c>
      <c r="AA52" s="304"/>
      <c r="AB52" s="292"/>
      <c r="AF52" s="293">
        <f t="shared" si="0"/>
        <v>0</v>
      </c>
    </row>
    <row r="53" spans="2:32" ht="15" customHeight="1" x14ac:dyDescent="0.2">
      <c r="B53" s="303"/>
      <c r="C53" s="304"/>
      <c r="D53" s="305"/>
      <c r="E53" s="305"/>
      <c r="G53" s="305" t="s">
        <v>281</v>
      </c>
      <c r="H53" s="305"/>
      <c r="I53" s="305"/>
      <c r="K53" s="305"/>
      <c r="L53" s="305"/>
      <c r="M53" s="305"/>
      <c r="N53" s="305"/>
      <c r="O53" s="305"/>
      <c r="P53" s="305"/>
      <c r="Q53" s="305"/>
      <c r="R53" s="305"/>
      <c r="S53" s="305"/>
      <c r="T53" s="305"/>
      <c r="U53" s="305"/>
      <c r="V53" s="305"/>
      <c r="W53" s="306"/>
      <c r="X53" s="311" t="str">
        <f t="shared" si="1"/>
        <v>P</v>
      </c>
      <c r="Y53" s="312"/>
      <c r="Z53" s="310" t="str">
        <f>IF(COUNTIF(Questionnaire!$X$140:$AA$143,"=Data Missing ↑")+COUNTIF(Questionnaire!X136,"! Review Totals")&gt;0,"No","Yes")</f>
        <v>Yes</v>
      </c>
      <c r="AA53" s="304"/>
      <c r="AB53" s="292"/>
      <c r="AF53" s="293">
        <f t="shared" si="0"/>
        <v>0</v>
      </c>
    </row>
    <row r="54" spans="2:32" ht="15" customHeight="1" x14ac:dyDescent="0.2">
      <c r="B54" s="303"/>
      <c r="C54" s="304"/>
      <c r="D54" s="305"/>
      <c r="E54" s="305"/>
      <c r="G54" s="305" t="s">
        <v>815</v>
      </c>
      <c r="H54" s="305"/>
      <c r="I54" s="305"/>
      <c r="K54" s="305"/>
      <c r="L54" s="305"/>
      <c r="M54" s="305"/>
      <c r="N54" s="305"/>
      <c r="O54" s="305"/>
      <c r="P54" s="305"/>
      <c r="Q54" s="305"/>
      <c r="R54" s="305"/>
      <c r="S54" s="305"/>
      <c r="T54" s="305"/>
      <c r="U54" s="305"/>
      <c r="V54" s="305"/>
      <c r="W54" s="306"/>
      <c r="X54" s="311" t="str">
        <f t="shared" si="1"/>
        <v>P</v>
      </c>
      <c r="Y54" s="312"/>
      <c r="Z54" s="310" t="str">
        <f>IF(COUNTIF(Questionnaire!$T$158:$AA$161,"=Data Missing ↑")+COUNTIF(Questionnaire!$T$155:$AA$155,"! Review Totals")&gt;0,"No","Yes")</f>
        <v>Yes</v>
      </c>
      <c r="AA54" s="304"/>
      <c r="AB54" s="292"/>
      <c r="AF54" s="293">
        <f t="shared" si="0"/>
        <v>0</v>
      </c>
    </row>
    <row r="55" spans="2:32" ht="15" customHeight="1" x14ac:dyDescent="0.2">
      <c r="B55" s="303"/>
      <c r="C55" s="304"/>
      <c r="D55" s="305"/>
      <c r="E55" s="305"/>
      <c r="G55" s="305" t="s">
        <v>816</v>
      </c>
      <c r="H55" s="305"/>
      <c r="I55" s="305"/>
      <c r="K55" s="305"/>
      <c r="L55" s="305"/>
      <c r="M55" s="305"/>
      <c r="N55" s="305"/>
      <c r="O55" s="305"/>
      <c r="P55" s="305"/>
      <c r="Q55" s="305"/>
      <c r="R55" s="305"/>
      <c r="S55" s="305"/>
      <c r="T55" s="305"/>
      <c r="U55" s="305"/>
      <c r="V55" s="305"/>
      <c r="W55" s="306"/>
      <c r="X55" s="311" t="str">
        <f t="shared" si="1"/>
        <v>P</v>
      </c>
      <c r="Y55" s="312"/>
      <c r="Z55" s="310" t="str">
        <f>IF(COUNTIF(Questionnaire!$T$175:$AA$178,"=Data Missing ↑")+COUNTIF(Questionnaire!$T$172:$AA$172,"! Review Totals")&gt;0,"No","Yes")</f>
        <v>Yes</v>
      </c>
      <c r="AA55" s="304"/>
      <c r="AB55" s="292"/>
      <c r="AF55" s="293">
        <f t="shared" si="0"/>
        <v>0</v>
      </c>
    </row>
    <row r="56" spans="2:32" ht="15" customHeight="1" x14ac:dyDescent="0.2">
      <c r="B56" s="303"/>
      <c r="C56" s="304"/>
      <c r="D56" s="305"/>
      <c r="E56" s="305"/>
      <c r="G56" s="305" t="s">
        <v>817</v>
      </c>
      <c r="H56" s="305"/>
      <c r="I56" s="305"/>
      <c r="K56" s="305"/>
      <c r="L56" s="305"/>
      <c r="M56" s="305"/>
      <c r="N56" s="305"/>
      <c r="O56" s="305"/>
      <c r="P56" s="305"/>
      <c r="Q56" s="305"/>
      <c r="R56" s="305"/>
      <c r="S56" s="305"/>
      <c r="T56" s="305"/>
      <c r="U56" s="305"/>
      <c r="V56" s="305"/>
      <c r="W56" s="306"/>
      <c r="X56" s="311" t="str">
        <f t="shared" si="1"/>
        <v>P</v>
      </c>
      <c r="Y56" s="312"/>
      <c r="Z56" s="310" t="str">
        <f>IF(COUNTIF(Questionnaire!$P$191:$S$200,"=Data Missing ↑")+COUNTIF(Questionnaire!P188,"! Review Totals")&gt;0,"No","Yes")</f>
        <v>Yes</v>
      </c>
      <c r="AA56" s="304"/>
      <c r="AB56" s="292"/>
      <c r="AF56" s="293">
        <f t="shared" si="0"/>
        <v>0</v>
      </c>
    </row>
    <row r="57" spans="2:32" ht="15" customHeight="1" x14ac:dyDescent="0.2">
      <c r="B57" s="303"/>
      <c r="C57" s="304"/>
      <c r="D57" s="305"/>
      <c r="E57" s="305"/>
      <c r="G57" s="305" t="s">
        <v>818</v>
      </c>
      <c r="H57" s="305"/>
      <c r="I57" s="305"/>
      <c r="K57" s="305"/>
      <c r="L57" s="305"/>
      <c r="M57" s="305"/>
      <c r="N57" s="305"/>
      <c r="O57" s="305"/>
      <c r="P57" s="305"/>
      <c r="Q57" s="305"/>
      <c r="R57" s="305"/>
      <c r="S57" s="305"/>
      <c r="T57" s="305"/>
      <c r="U57" s="305"/>
      <c r="V57" s="305"/>
      <c r="W57" s="306"/>
      <c r="X57" s="311" t="str">
        <f t="shared" si="1"/>
        <v>P</v>
      </c>
      <c r="Y57" s="312"/>
      <c r="Z57" s="310" t="str">
        <f>IF(COUNTIF(Questionnaire!$T$191:$W$200,"=Data Missing ↑")+COUNTIF(Questionnaire!T188,"! Review Totals")&gt;0,"No","Yes")</f>
        <v>Yes</v>
      </c>
      <c r="AA57" s="304"/>
      <c r="AB57" s="292"/>
      <c r="AF57" s="293">
        <f t="shared" si="0"/>
        <v>0</v>
      </c>
    </row>
    <row r="58" spans="2:32" ht="15" customHeight="1" x14ac:dyDescent="0.2">
      <c r="B58" s="303"/>
      <c r="C58" s="304"/>
      <c r="D58" s="305"/>
      <c r="E58" s="305"/>
      <c r="G58" s="305" t="s">
        <v>819</v>
      </c>
      <c r="H58" s="305"/>
      <c r="I58" s="305"/>
      <c r="K58" s="305"/>
      <c r="L58" s="305"/>
      <c r="M58" s="305"/>
      <c r="N58" s="305"/>
      <c r="O58" s="305"/>
      <c r="P58" s="305"/>
      <c r="Q58" s="305"/>
      <c r="R58" s="305"/>
      <c r="S58" s="305"/>
      <c r="T58" s="305"/>
      <c r="U58" s="305"/>
      <c r="V58" s="305"/>
      <c r="W58" s="306"/>
      <c r="X58" s="311" t="str">
        <f t="shared" si="1"/>
        <v>P</v>
      </c>
      <c r="Y58" s="312"/>
      <c r="Z58" s="310" t="str">
        <f>IF(COUNTIF(Questionnaire!$X$191:$AA$200,"=Data Missing ↑")+COUNTIF(Questionnaire!X188,"! Review Totals")&gt;0,"No","Yes")</f>
        <v>Yes</v>
      </c>
      <c r="AA58" s="304"/>
      <c r="AB58" s="292"/>
      <c r="AF58" s="293">
        <f t="shared" si="0"/>
        <v>0</v>
      </c>
    </row>
    <row r="59" spans="2:32" ht="15" customHeight="1" x14ac:dyDescent="0.2">
      <c r="B59" s="303"/>
      <c r="C59" s="304"/>
      <c r="D59" s="305"/>
      <c r="E59" s="305"/>
      <c r="G59" s="305" t="s">
        <v>228</v>
      </c>
      <c r="H59" s="305"/>
      <c r="I59" s="305"/>
      <c r="K59" s="305"/>
      <c r="L59" s="305"/>
      <c r="M59" s="305"/>
      <c r="N59" s="305"/>
      <c r="O59" s="305"/>
      <c r="P59" s="305"/>
      <c r="Q59" s="305"/>
      <c r="R59" s="305"/>
      <c r="S59" s="305"/>
      <c r="T59" s="305"/>
      <c r="U59" s="305"/>
      <c r="V59" s="305"/>
      <c r="W59" s="306"/>
      <c r="X59" s="311" t="str">
        <f t="shared" si="1"/>
        <v>P</v>
      </c>
      <c r="Y59" s="312"/>
      <c r="Z59" s="310" t="str">
        <f>IF(COUNTIF(Questionnaire!$P$217:$S$226,"=Data Missing ↑")+COUNTIF(Questionnaire!P213,"! Review Totals")&gt;0,"No","Yes")</f>
        <v>Yes</v>
      </c>
      <c r="AA59" s="304"/>
      <c r="AB59" s="292"/>
      <c r="AF59" s="293">
        <f t="shared" si="0"/>
        <v>0</v>
      </c>
    </row>
    <row r="60" spans="2:32" ht="15" customHeight="1" x14ac:dyDescent="0.2">
      <c r="B60" s="303"/>
      <c r="C60" s="304"/>
      <c r="D60" s="305"/>
      <c r="E60" s="305"/>
      <c r="G60" s="305" t="s">
        <v>893</v>
      </c>
      <c r="H60" s="305"/>
      <c r="I60" s="305"/>
      <c r="K60" s="305"/>
      <c r="L60" s="305"/>
      <c r="M60" s="305"/>
      <c r="N60" s="305"/>
      <c r="O60" s="305"/>
      <c r="P60" s="305"/>
      <c r="Q60" s="305"/>
      <c r="R60" s="305"/>
      <c r="S60" s="305"/>
      <c r="T60" s="305"/>
      <c r="U60" s="305"/>
      <c r="V60" s="305"/>
      <c r="W60" s="306"/>
      <c r="X60" s="311" t="str">
        <f t="shared" si="1"/>
        <v>P</v>
      </c>
      <c r="Y60" s="312"/>
      <c r="Z60" s="310" t="str">
        <f>IF(COUNTIF(Questionnaire!$T$217:$W$226,"=Data Missing ↑")+COUNTIF(Questionnaire!T213,"! Review Totals")&gt;0,"No","Yes")</f>
        <v>Yes</v>
      </c>
      <c r="AA60" s="304"/>
      <c r="AB60" s="292"/>
      <c r="AF60" s="293">
        <f t="shared" si="0"/>
        <v>0</v>
      </c>
    </row>
    <row r="61" spans="2:32" ht="15" customHeight="1" x14ac:dyDescent="0.2">
      <c r="B61" s="303"/>
      <c r="C61" s="304"/>
      <c r="D61" s="305"/>
      <c r="E61" s="305"/>
      <c r="G61" s="305" t="s">
        <v>842</v>
      </c>
      <c r="H61" s="305"/>
      <c r="I61" s="305"/>
      <c r="K61" s="305"/>
      <c r="L61" s="305"/>
      <c r="M61" s="305"/>
      <c r="N61" s="305"/>
      <c r="O61" s="305"/>
      <c r="P61" s="305"/>
      <c r="Q61" s="305"/>
      <c r="R61" s="305"/>
      <c r="S61" s="305"/>
      <c r="T61" s="305"/>
      <c r="U61" s="305"/>
      <c r="V61" s="305"/>
      <c r="W61" s="306"/>
      <c r="X61" s="311" t="str">
        <f t="shared" si="1"/>
        <v>P</v>
      </c>
      <c r="Y61" s="312"/>
      <c r="Z61" s="310" t="str">
        <f>IF(COUNTIF(Questionnaire!$X$217:$AA$226,"=Data Missing ↑")+COUNTIF(Questionnaire!X213,"! Review Totals")&gt;0,"No","Yes")</f>
        <v>Yes</v>
      </c>
      <c r="AA61" s="304"/>
      <c r="AB61" s="292"/>
      <c r="AF61" s="293">
        <f t="shared" si="0"/>
        <v>0</v>
      </c>
    </row>
    <row r="62" spans="2:32" ht="15" customHeight="1" x14ac:dyDescent="0.2">
      <c r="B62" s="303"/>
      <c r="C62" s="304"/>
      <c r="D62" s="305"/>
      <c r="E62" s="305"/>
      <c r="F62" s="305"/>
      <c r="G62" s="281" t="s">
        <v>229</v>
      </c>
      <c r="H62" s="305"/>
      <c r="I62" s="305"/>
      <c r="J62" s="305"/>
      <c r="K62" s="305"/>
      <c r="L62" s="305"/>
      <c r="M62" s="305"/>
      <c r="N62" s="305"/>
      <c r="O62" s="305"/>
      <c r="P62" s="305"/>
      <c r="Q62" s="305"/>
      <c r="R62" s="305"/>
      <c r="S62" s="305"/>
      <c r="T62" s="305"/>
      <c r="U62" s="305"/>
      <c r="V62" s="305"/>
      <c r="W62" s="306"/>
      <c r="X62" s="311" t="str">
        <f t="shared" si="1"/>
        <v>P</v>
      </c>
      <c r="Y62" s="312"/>
      <c r="Z62" s="310" t="str">
        <f>IF(COUNTIF(Questionnaire!$P$251:$S$260,"=Data Missing ↑")+COUNTIF(Questionnaire!P248,"! Review Totals")&gt;0,"No","Yes")</f>
        <v>Yes</v>
      </c>
      <c r="AA62" s="304"/>
      <c r="AB62" s="292"/>
      <c r="AF62" s="293">
        <f t="shared" si="0"/>
        <v>0</v>
      </c>
    </row>
    <row r="63" spans="2:32" ht="15" customHeight="1" x14ac:dyDescent="0.2">
      <c r="B63" s="303"/>
      <c r="C63" s="304"/>
      <c r="D63" s="305"/>
      <c r="E63" s="305"/>
      <c r="F63" s="305"/>
      <c r="G63" s="305" t="s">
        <v>820</v>
      </c>
      <c r="H63" s="305"/>
      <c r="I63" s="305"/>
      <c r="J63" s="305"/>
      <c r="K63" s="305"/>
      <c r="L63" s="305"/>
      <c r="M63" s="305"/>
      <c r="N63" s="305"/>
      <c r="O63" s="305"/>
      <c r="P63" s="305"/>
      <c r="Q63" s="305"/>
      <c r="R63" s="305"/>
      <c r="S63" s="305"/>
      <c r="T63" s="305"/>
      <c r="U63" s="305"/>
      <c r="V63" s="305"/>
      <c r="W63" s="306"/>
      <c r="X63" s="311" t="str">
        <f t="shared" si="1"/>
        <v>P</v>
      </c>
      <c r="Y63" s="312"/>
      <c r="Z63" s="310" t="str">
        <f>IF(COUNTIF(Questionnaire!$T$251:$W$260,"=Data Missing ↑")+COUNTIF(Questionnaire!T248,"! Review Totals")&gt;0,"No","Yes")</f>
        <v>Yes</v>
      </c>
      <c r="AA63" s="304"/>
      <c r="AB63" s="292"/>
      <c r="AF63" s="293">
        <f t="shared" si="0"/>
        <v>0</v>
      </c>
    </row>
    <row r="64" spans="2:32" ht="15" customHeight="1" x14ac:dyDescent="0.2">
      <c r="B64" s="303"/>
      <c r="C64" s="304"/>
      <c r="D64" s="305"/>
      <c r="E64" s="305"/>
      <c r="F64" s="305"/>
      <c r="G64" s="305" t="s">
        <v>230</v>
      </c>
      <c r="H64" s="305"/>
      <c r="I64" s="305"/>
      <c r="J64" s="305"/>
      <c r="K64" s="305"/>
      <c r="L64" s="305"/>
      <c r="M64" s="305"/>
      <c r="N64" s="305"/>
      <c r="O64" s="305"/>
      <c r="P64" s="305"/>
      <c r="Q64" s="305"/>
      <c r="R64" s="305"/>
      <c r="S64" s="305"/>
      <c r="T64" s="305"/>
      <c r="U64" s="305"/>
      <c r="V64" s="305"/>
      <c r="W64" s="306"/>
      <c r="X64" s="311" t="str">
        <f t="shared" si="1"/>
        <v>P</v>
      </c>
      <c r="Y64" s="312"/>
      <c r="Z64" s="310" t="str">
        <f>IF(COUNTIF(Questionnaire!$X$251:$AA$260,"=Data Missing ↑")+COUNTIF(Questionnaire!X248,"! Review Totals")&gt;0,"No","Yes")</f>
        <v>Yes</v>
      </c>
      <c r="AA64" s="304"/>
      <c r="AB64" s="292"/>
      <c r="AF64" s="293">
        <f t="shared" si="0"/>
        <v>0</v>
      </c>
    </row>
    <row r="65" spans="2:32" ht="15" customHeight="1" x14ac:dyDescent="0.2">
      <c r="B65" s="303"/>
      <c r="C65" s="304"/>
      <c r="D65" s="305"/>
      <c r="E65" s="305"/>
      <c r="F65" s="305"/>
      <c r="G65" s="305" t="s">
        <v>205</v>
      </c>
      <c r="H65" s="305"/>
      <c r="I65" s="305"/>
      <c r="J65" s="305"/>
      <c r="K65" s="305"/>
      <c r="L65" s="305"/>
      <c r="M65" s="305"/>
      <c r="N65" s="305"/>
      <c r="O65" s="305"/>
      <c r="P65" s="305"/>
      <c r="Q65" s="305"/>
      <c r="R65" s="305"/>
      <c r="S65" s="305"/>
      <c r="T65" s="305"/>
      <c r="U65" s="305"/>
      <c r="V65" s="305"/>
      <c r="W65" s="306"/>
      <c r="X65" s="311" t="str">
        <f>IF(Z65="Yes","P","")</f>
        <v>P</v>
      </c>
      <c r="Y65" s="312"/>
      <c r="Z65" s="310" t="str">
        <f>IF(COUNTIF(Questionnaire!$X$106:$AA$115,"=Data Missing ↑")+COUNTIF(Questionnaire!X102,"! Review Totals")&gt;0,"No","Yes")</f>
        <v>Yes</v>
      </c>
      <c r="AB65" s="292"/>
      <c r="AF65" s="293">
        <f t="shared" si="0"/>
        <v>0</v>
      </c>
    </row>
    <row r="66" spans="2:32" ht="15" customHeight="1" x14ac:dyDescent="0.2">
      <c r="B66" s="303"/>
      <c r="C66" s="304"/>
      <c r="D66" s="305"/>
      <c r="E66" s="305"/>
      <c r="F66" s="305"/>
      <c r="G66" s="305"/>
      <c r="H66" s="305"/>
      <c r="I66" s="305"/>
      <c r="J66" s="305"/>
      <c r="K66" s="305"/>
      <c r="L66" s="305"/>
      <c r="M66" s="305"/>
      <c r="N66" s="305"/>
      <c r="O66" s="305"/>
      <c r="P66" s="305"/>
      <c r="Q66" s="305"/>
      <c r="R66" s="305"/>
      <c r="S66" s="305"/>
      <c r="T66" s="305"/>
      <c r="U66" s="305"/>
      <c r="V66" s="305"/>
      <c r="W66" s="306"/>
      <c r="X66" s="306"/>
      <c r="Y66" s="304"/>
      <c r="Z66" s="307"/>
      <c r="AA66" s="304"/>
      <c r="AB66" s="292"/>
      <c r="AF66" s="293"/>
    </row>
    <row r="67" spans="2:32" ht="15" customHeight="1" x14ac:dyDescent="0.2">
      <c r="B67" s="303"/>
      <c r="C67" s="862" t="s">
        <v>786</v>
      </c>
      <c r="D67" s="862"/>
      <c r="E67" s="862"/>
      <c r="F67" s="862"/>
      <c r="G67" s="862"/>
      <c r="H67" s="862"/>
      <c r="I67" s="862"/>
      <c r="J67" s="862"/>
      <c r="K67" s="862"/>
      <c r="L67" s="862"/>
      <c r="M67" s="862"/>
      <c r="N67" s="862"/>
      <c r="O67" s="862"/>
      <c r="P67" s="862"/>
      <c r="Q67" s="862"/>
      <c r="R67" s="862"/>
      <c r="S67" s="862"/>
      <c r="T67" s="862"/>
      <c r="U67" s="862"/>
      <c r="V67" s="862"/>
      <c r="W67" s="306"/>
      <c r="X67" s="311" t="str">
        <f>IF(Z67="Yes","P","")</f>
        <v>P</v>
      </c>
      <c r="Y67" s="304"/>
      <c r="Z67" s="307" t="str">
        <f>IF(SUM(Questionnaire!L327:Q327)&gt;=Questionnaire!V327,"Yes","No")</f>
        <v>Yes</v>
      </c>
      <c r="AA67" s="304"/>
      <c r="AB67" s="292"/>
      <c r="AF67" s="293">
        <f t="shared" si="0"/>
        <v>0</v>
      </c>
    </row>
    <row r="68" spans="2:32" ht="9.75" customHeight="1" x14ac:dyDescent="0.2">
      <c r="B68" s="303"/>
      <c r="C68" s="862"/>
      <c r="D68" s="862"/>
      <c r="E68" s="862"/>
      <c r="F68" s="862"/>
      <c r="G68" s="862"/>
      <c r="H68" s="862"/>
      <c r="I68" s="862"/>
      <c r="J68" s="862"/>
      <c r="K68" s="862"/>
      <c r="L68" s="862"/>
      <c r="M68" s="862"/>
      <c r="N68" s="862"/>
      <c r="O68" s="862"/>
      <c r="P68" s="862"/>
      <c r="Q68" s="862"/>
      <c r="R68" s="862"/>
      <c r="S68" s="862"/>
      <c r="T68" s="862"/>
      <c r="U68" s="862"/>
      <c r="V68" s="862"/>
      <c r="W68" s="306"/>
      <c r="X68" s="306"/>
      <c r="Y68" s="304"/>
      <c r="Z68" s="307"/>
      <c r="AA68" s="304"/>
      <c r="AB68" s="292"/>
      <c r="AF68" s="293"/>
    </row>
    <row r="69" spans="2:32" ht="15" customHeight="1" x14ac:dyDescent="0.2">
      <c r="B69" s="303"/>
      <c r="D69" s="305"/>
      <c r="E69" s="305"/>
      <c r="F69" s="305"/>
      <c r="G69" s="328"/>
      <c r="H69" s="328"/>
      <c r="I69" s="328"/>
      <c r="J69" s="328"/>
      <c r="K69" s="328"/>
      <c r="L69" s="328"/>
      <c r="M69" s="328"/>
      <c r="N69" s="328"/>
      <c r="O69" s="328"/>
      <c r="P69" s="328"/>
      <c r="Q69" s="328"/>
      <c r="R69" s="328"/>
      <c r="S69" s="328"/>
      <c r="T69" s="328"/>
      <c r="U69" s="328"/>
      <c r="V69" s="328"/>
      <c r="W69" s="306"/>
      <c r="X69" s="306"/>
      <c r="Y69" s="304"/>
      <c r="Z69" s="307"/>
      <c r="AA69" s="304"/>
      <c r="AB69" s="292"/>
      <c r="AF69" s="293"/>
    </row>
    <row r="70" spans="2:32" ht="15" customHeight="1" x14ac:dyDescent="0.2">
      <c r="B70" s="303"/>
      <c r="C70" s="862" t="s">
        <v>789</v>
      </c>
      <c r="D70" s="862"/>
      <c r="E70" s="862"/>
      <c r="F70" s="862"/>
      <c r="G70" s="862"/>
      <c r="H70" s="862"/>
      <c r="I70" s="862"/>
      <c r="J70" s="862"/>
      <c r="K70" s="862"/>
      <c r="L70" s="862"/>
      <c r="M70" s="862"/>
      <c r="N70" s="862"/>
      <c r="O70" s="862"/>
      <c r="P70" s="862"/>
      <c r="Q70" s="862"/>
      <c r="R70" s="862"/>
      <c r="S70" s="862"/>
      <c r="T70" s="862"/>
      <c r="U70" s="862"/>
      <c r="V70" s="862"/>
      <c r="W70" s="306"/>
      <c r="X70" s="311" t="str">
        <f>IF(Z70="Yes","P","")</f>
        <v>P</v>
      </c>
      <c r="Y70" s="304"/>
      <c r="Z70" s="307" t="str">
        <f>IF(Questionnaire!L329&gt;=Questionnaire!V329,"Yes","No")</f>
        <v>Yes</v>
      </c>
      <c r="AA70" s="304"/>
      <c r="AB70" s="292"/>
      <c r="AF70" s="293">
        <f t="shared" si="0"/>
        <v>0</v>
      </c>
    </row>
    <row r="71" spans="2:32" ht="14.25" customHeight="1" x14ac:dyDescent="0.2">
      <c r="B71" s="303"/>
      <c r="C71" s="862"/>
      <c r="D71" s="862"/>
      <c r="E71" s="862"/>
      <c r="F71" s="862"/>
      <c r="G71" s="862"/>
      <c r="H71" s="862"/>
      <c r="I71" s="862"/>
      <c r="J71" s="862"/>
      <c r="K71" s="862"/>
      <c r="L71" s="862"/>
      <c r="M71" s="862"/>
      <c r="N71" s="862"/>
      <c r="O71" s="862"/>
      <c r="P71" s="862"/>
      <c r="Q71" s="862"/>
      <c r="R71" s="862"/>
      <c r="S71" s="862"/>
      <c r="T71" s="862"/>
      <c r="U71" s="862"/>
      <c r="V71" s="862"/>
      <c r="W71" s="306"/>
      <c r="X71" s="306"/>
      <c r="Y71" s="304"/>
      <c r="Z71" s="307"/>
      <c r="AA71" s="304"/>
      <c r="AB71" s="292"/>
      <c r="AF71" s="293"/>
    </row>
    <row r="72" spans="2:32" ht="15" customHeight="1" x14ac:dyDescent="0.2">
      <c r="B72" s="303"/>
      <c r="D72" s="327"/>
      <c r="E72" s="327"/>
      <c r="F72" s="327"/>
      <c r="G72" s="329"/>
      <c r="H72" s="329"/>
      <c r="I72" s="329"/>
      <c r="J72" s="329"/>
      <c r="K72" s="329"/>
      <c r="L72" s="329"/>
      <c r="M72" s="329"/>
      <c r="N72" s="329"/>
      <c r="O72" s="329"/>
      <c r="P72" s="329"/>
      <c r="Q72" s="329"/>
      <c r="R72" s="329"/>
      <c r="S72" s="329"/>
      <c r="T72" s="329"/>
      <c r="U72" s="329"/>
      <c r="V72" s="328"/>
      <c r="W72" s="306"/>
      <c r="X72" s="306"/>
      <c r="Y72" s="304"/>
      <c r="Z72" s="307"/>
      <c r="AA72" s="304"/>
      <c r="AB72" s="292"/>
      <c r="AF72" s="293"/>
    </row>
    <row r="73" spans="2:32" ht="15" customHeight="1" x14ac:dyDescent="0.2">
      <c r="B73" s="303"/>
      <c r="C73" s="862" t="s">
        <v>790</v>
      </c>
      <c r="D73" s="862"/>
      <c r="E73" s="862"/>
      <c r="F73" s="862"/>
      <c r="G73" s="862"/>
      <c r="H73" s="862"/>
      <c r="I73" s="862"/>
      <c r="J73" s="862"/>
      <c r="K73" s="862"/>
      <c r="L73" s="862"/>
      <c r="M73" s="862"/>
      <c r="N73" s="862"/>
      <c r="O73" s="862"/>
      <c r="P73" s="862"/>
      <c r="Q73" s="862"/>
      <c r="R73" s="862"/>
      <c r="S73" s="862"/>
      <c r="T73" s="862"/>
      <c r="U73" s="862"/>
      <c r="V73" s="862"/>
      <c r="W73" s="306"/>
      <c r="X73" s="311" t="str">
        <f>IF(Z73="Yes","P","")</f>
        <v>P</v>
      </c>
      <c r="Y73" s="304"/>
      <c r="Z73" s="307" t="str">
        <f>IF(Questionnaire!L330&gt;=Questionnaire!V330,"Yes","No")</f>
        <v>Yes</v>
      </c>
      <c r="AA73" s="304"/>
      <c r="AB73" s="292"/>
      <c r="AF73" s="293">
        <f t="shared" si="0"/>
        <v>0</v>
      </c>
    </row>
    <row r="74" spans="2:32" ht="13.5" customHeight="1" x14ac:dyDescent="0.2">
      <c r="B74" s="303"/>
      <c r="C74" s="862"/>
      <c r="D74" s="862"/>
      <c r="E74" s="862"/>
      <c r="F74" s="862"/>
      <c r="G74" s="862"/>
      <c r="H74" s="862"/>
      <c r="I74" s="862"/>
      <c r="J74" s="862"/>
      <c r="K74" s="862"/>
      <c r="L74" s="862"/>
      <c r="M74" s="862"/>
      <c r="N74" s="862"/>
      <c r="O74" s="862"/>
      <c r="P74" s="862"/>
      <c r="Q74" s="862"/>
      <c r="R74" s="862"/>
      <c r="S74" s="862"/>
      <c r="T74" s="862"/>
      <c r="U74" s="862"/>
      <c r="V74" s="862"/>
      <c r="W74" s="306"/>
      <c r="X74" s="306"/>
      <c r="Y74" s="304"/>
      <c r="Z74" s="307"/>
      <c r="AA74" s="304"/>
      <c r="AB74" s="292"/>
      <c r="AF74" s="293"/>
    </row>
    <row r="75" spans="2:32" ht="15" customHeight="1" x14ac:dyDescent="0.2">
      <c r="B75" s="303"/>
      <c r="D75" s="327"/>
      <c r="E75" s="327"/>
      <c r="F75" s="327"/>
      <c r="G75" s="329"/>
      <c r="H75" s="329"/>
      <c r="I75" s="329"/>
      <c r="J75" s="329"/>
      <c r="K75" s="329"/>
      <c r="L75" s="329"/>
      <c r="M75" s="329"/>
      <c r="N75" s="329"/>
      <c r="O75" s="329"/>
      <c r="P75" s="329"/>
      <c r="Q75" s="329"/>
      <c r="R75" s="329"/>
      <c r="S75" s="329"/>
      <c r="T75" s="329"/>
      <c r="U75" s="329"/>
      <c r="V75" s="328"/>
      <c r="W75" s="306"/>
      <c r="X75" s="306"/>
      <c r="Y75" s="304"/>
      <c r="Z75" s="307"/>
      <c r="AA75" s="304"/>
      <c r="AB75" s="292"/>
      <c r="AF75" s="293"/>
    </row>
    <row r="76" spans="2:32" ht="15" customHeight="1" x14ac:dyDescent="0.2">
      <c r="B76" s="303"/>
      <c r="C76" s="862" t="s">
        <v>791</v>
      </c>
      <c r="D76" s="862"/>
      <c r="E76" s="862"/>
      <c r="F76" s="862"/>
      <c r="G76" s="862"/>
      <c r="H76" s="862"/>
      <c r="I76" s="862"/>
      <c r="J76" s="862"/>
      <c r="K76" s="862"/>
      <c r="L76" s="862"/>
      <c r="M76" s="862"/>
      <c r="N76" s="862"/>
      <c r="O76" s="862"/>
      <c r="P76" s="862"/>
      <c r="Q76" s="862"/>
      <c r="R76" s="862"/>
      <c r="S76" s="862"/>
      <c r="T76" s="862"/>
      <c r="U76" s="862"/>
      <c r="V76" s="862"/>
      <c r="W76" s="306"/>
      <c r="X76" s="311" t="str">
        <f>IF(Z76="Yes","P","")</f>
        <v>P</v>
      </c>
      <c r="Y76" s="304"/>
      <c r="Z76" s="307" t="str">
        <f>IF(Questionnaire!L331&gt;=Questionnaire!V331,"Yes","No")</f>
        <v>Yes</v>
      </c>
      <c r="AA76" s="304"/>
      <c r="AB76" s="292"/>
      <c r="AF76" s="293">
        <f t="shared" si="0"/>
        <v>0</v>
      </c>
    </row>
    <row r="77" spans="2:32" ht="18" customHeight="1" x14ac:dyDescent="0.2">
      <c r="B77" s="303"/>
      <c r="C77" s="862"/>
      <c r="D77" s="862"/>
      <c r="E77" s="862"/>
      <c r="F77" s="862"/>
      <c r="G77" s="862"/>
      <c r="H77" s="862"/>
      <c r="I77" s="862"/>
      <c r="J77" s="862"/>
      <c r="K77" s="862"/>
      <c r="L77" s="862"/>
      <c r="M77" s="862"/>
      <c r="N77" s="862"/>
      <c r="O77" s="862"/>
      <c r="P77" s="862"/>
      <c r="Q77" s="862"/>
      <c r="R77" s="862"/>
      <c r="S77" s="862"/>
      <c r="T77" s="862"/>
      <c r="U77" s="862"/>
      <c r="V77" s="862"/>
      <c r="W77" s="306"/>
      <c r="X77" s="306"/>
      <c r="Y77" s="304"/>
      <c r="Z77" s="307"/>
      <c r="AA77" s="304"/>
      <c r="AB77" s="292"/>
      <c r="AF77" s="293"/>
    </row>
    <row r="78" spans="2:32" ht="15" customHeight="1" x14ac:dyDescent="0.2">
      <c r="B78" s="303"/>
      <c r="C78" s="326"/>
      <c r="D78" s="326"/>
      <c r="E78" s="326"/>
      <c r="F78" s="326"/>
      <c r="G78" s="326"/>
      <c r="H78" s="326"/>
      <c r="I78" s="326"/>
      <c r="J78" s="326"/>
      <c r="K78" s="326"/>
      <c r="L78" s="326"/>
      <c r="M78" s="326"/>
      <c r="N78" s="326"/>
      <c r="O78" s="326"/>
      <c r="P78" s="326"/>
      <c r="Q78" s="326"/>
      <c r="R78" s="326"/>
      <c r="S78" s="326"/>
      <c r="T78" s="326"/>
      <c r="U78" s="326"/>
      <c r="V78" s="305"/>
      <c r="W78" s="306"/>
      <c r="X78" s="306"/>
      <c r="Y78" s="304"/>
      <c r="Z78" s="307"/>
      <c r="AA78" s="304"/>
      <c r="AB78" s="292"/>
      <c r="AF78" s="293"/>
    </row>
    <row r="79" spans="2:32" ht="15.75" customHeight="1" x14ac:dyDescent="0.2">
      <c r="B79" s="308"/>
      <c r="C79" s="309"/>
      <c r="D79" s="309"/>
      <c r="E79" s="309"/>
      <c r="F79" s="309"/>
      <c r="G79" s="309"/>
      <c r="H79" s="309"/>
      <c r="I79" s="309"/>
      <c r="J79" s="309"/>
      <c r="K79" s="309"/>
      <c r="L79" s="309"/>
      <c r="M79" s="309"/>
      <c r="N79" s="309"/>
      <c r="O79" s="309"/>
      <c r="P79" s="309"/>
      <c r="Q79" s="309"/>
      <c r="R79" s="309"/>
      <c r="S79" s="309"/>
      <c r="T79" s="309"/>
      <c r="U79" s="309"/>
      <c r="V79" s="309"/>
      <c r="W79" s="309"/>
      <c r="X79" s="309"/>
      <c r="Y79" s="309"/>
      <c r="Z79" s="309"/>
      <c r="AA79" s="309"/>
      <c r="AB79" s="296"/>
    </row>
    <row r="80" spans="2:32" ht="15" customHeight="1" x14ac:dyDescent="0.15"/>
    <row r="81" ht="19.5" hidden="1" customHeight="1" x14ac:dyDescent="0.15"/>
    <row r="82" ht="19.5" hidden="1" customHeight="1" x14ac:dyDescent="0.15"/>
    <row r="83" ht="19.5" hidden="1" customHeight="1" x14ac:dyDescent="0.15"/>
    <row r="84" ht="19.5" hidden="1" customHeight="1" x14ac:dyDescent="0.15"/>
    <row r="85" ht="19.5" hidden="1" customHeight="1" x14ac:dyDescent="0.15"/>
    <row r="86" ht="19.5" hidden="1" customHeight="1" x14ac:dyDescent="0.15"/>
    <row r="87" ht="19.5" hidden="1" customHeight="1" x14ac:dyDescent="0.15"/>
    <row r="88" ht="19.5" hidden="1" customHeight="1" x14ac:dyDescent="0.15"/>
    <row r="89" ht="19.5" hidden="1" customHeight="1" x14ac:dyDescent="0.15"/>
    <row r="90" ht="19.5" hidden="1" customHeight="1" x14ac:dyDescent="0.15"/>
    <row r="91" ht="19.5" hidden="1" customHeight="1" x14ac:dyDescent="0.15"/>
    <row r="92" ht="19.5" hidden="1" customHeight="1" x14ac:dyDescent="0.15"/>
    <row r="93" ht="19.5" hidden="1" customHeight="1" x14ac:dyDescent="0.15"/>
    <row r="94" ht="19.5" hidden="1" customHeight="1" x14ac:dyDescent="0.15"/>
    <row r="95" ht="19.5" hidden="1" customHeight="1" x14ac:dyDescent="0.15"/>
    <row r="96" ht="19.5" hidden="1" customHeight="1" x14ac:dyDescent="0.15"/>
    <row r="97" ht="19.5" hidden="1" customHeight="1" x14ac:dyDescent="0.15"/>
    <row r="98" ht="19.5" hidden="1" customHeight="1" x14ac:dyDescent="0.15"/>
    <row r="99" ht="19.5" hidden="1" customHeight="1" x14ac:dyDescent="0.15"/>
    <row r="100" ht="19.5" hidden="1" customHeight="1" x14ac:dyDescent="0.15"/>
    <row r="101" ht="19.5" hidden="1" customHeight="1" x14ac:dyDescent="0.15"/>
    <row r="102" ht="19.5" hidden="1" customHeight="1" x14ac:dyDescent="0.15"/>
    <row r="103" ht="19.5" hidden="1" customHeight="1" x14ac:dyDescent="0.15"/>
    <row r="104" ht="19.5" hidden="1" customHeight="1" x14ac:dyDescent="0.15"/>
    <row r="105" ht="19.5" hidden="1" customHeight="1" x14ac:dyDescent="0.15"/>
    <row r="106" ht="19.5" hidden="1" customHeight="1" x14ac:dyDescent="0.15"/>
    <row r="107" ht="19.5" hidden="1" customHeight="1" x14ac:dyDescent="0.15"/>
    <row r="108" ht="19.5" hidden="1" customHeight="1" x14ac:dyDescent="0.15"/>
    <row r="109" ht="19.5" hidden="1" customHeight="1" x14ac:dyDescent="0.15"/>
    <row r="110" ht="19.5" hidden="1" customHeight="1" x14ac:dyDescent="0.15"/>
    <row r="111" ht="19.5" hidden="1" customHeight="1" x14ac:dyDescent="0.15"/>
    <row r="112" ht="19.5" hidden="1" customHeight="1" x14ac:dyDescent="0.15"/>
    <row r="113" ht="19.5" hidden="1" customHeight="1" x14ac:dyDescent="0.15"/>
    <row r="114" ht="19.5" hidden="1" customHeight="1" x14ac:dyDescent="0.15"/>
    <row r="115" ht="19.5" hidden="1" customHeight="1" x14ac:dyDescent="0.15"/>
    <row r="116" ht="19.5" hidden="1" customHeight="1" x14ac:dyDescent="0.15"/>
  </sheetData>
  <sheetProtection algorithmName="SHA-512" hashValue="PiRqz0j/A35QehCcpBg8Fp7s3lhA28bToZ1QhtQTYuIdWgmsAmSj5bEx84CGKCXAFkc7/N6CeWjSsVwXJpE2LQ==" saltValue="7IPvR/RnEbzkQsikpeGFZw==" spinCount="100000" sheet="1" objects="1" scenarios="1"/>
  <mergeCells count="16">
    <mergeCell ref="B5:AB7"/>
    <mergeCell ref="B21:AB21"/>
    <mergeCell ref="C23:AA23"/>
    <mergeCell ref="C24:AA24"/>
    <mergeCell ref="C25:AA25"/>
    <mergeCell ref="C26:AA26"/>
    <mergeCell ref="B9:AB10"/>
    <mergeCell ref="B12:AB12"/>
    <mergeCell ref="C14:AA14"/>
    <mergeCell ref="C17:AA17"/>
    <mergeCell ref="C18:AA18"/>
    <mergeCell ref="C76:V77"/>
    <mergeCell ref="C67:V68"/>
    <mergeCell ref="C70:V71"/>
    <mergeCell ref="C73:V74"/>
    <mergeCell ref="B35:AB35"/>
  </mergeCells>
  <conditionalFormatting sqref="Z37:Z78">
    <cfRule type="cellIs" dxfId="39" priority="1" stopIfTrue="1" operator="equal">
      <formula>"No"</formula>
    </cfRule>
  </conditionalFormatting>
  <hyperlinks>
    <hyperlink ref="C24:AA24" r:id="rId1" tooltip="BMDirect@cipfa.org" display="BMDirect@cipfa.org"/>
  </hyperlinks>
  <pageMargins left="0.31496062992125984" right="0.31496062992125984" top="0.31496062992125984" bottom="0.31496062992125984" header="0" footer="0.31496062992125984"/>
  <pageSetup paperSize="9" scale="87" orientation="portrait" r:id="rId2"/>
  <headerFooter alignWithMargins="0">
    <oddFooter>&amp;L&amp;"ver,Regular"&amp;8CFaCT&amp;C&amp;"Verdana,Regular"&amp;8&amp;P&amp;R&amp;"Verdana,Regular"&amp;8Copyright CIPFA 2018</oddFooter>
  </headerFooter>
  <rowBreaks count="1" manualBreakCount="1">
    <brk id="66" max="28" man="1"/>
  </rowBreaks>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2" tint="-0.89999084444715716"/>
  </sheetPr>
  <dimension ref="A1:M931"/>
  <sheetViews>
    <sheetView topLeftCell="B501" zoomScaleNormal="100" workbookViewId="0">
      <selection activeCell="D528" sqref="D528"/>
    </sheetView>
  </sheetViews>
  <sheetFormatPr defaultColWidth="9.140625" defaultRowHeight="12.75" x14ac:dyDescent="0.2"/>
  <cols>
    <col min="1" max="1" width="16.7109375" style="12" customWidth="1"/>
    <col min="2" max="2" width="37.5703125" style="12" customWidth="1"/>
    <col min="3" max="3" width="19.140625" style="12" customWidth="1"/>
    <col min="4" max="4" width="58" style="12" customWidth="1"/>
    <col min="5" max="5" width="9.140625" style="12"/>
    <col min="6" max="6" width="23.28515625" style="12" bestFit="1" customWidth="1"/>
    <col min="7" max="9" width="9.140625" style="12"/>
    <col min="10" max="10" width="9.85546875" style="12" customWidth="1"/>
    <col min="11" max="16384" width="9.140625" style="12"/>
  </cols>
  <sheetData>
    <row r="1" spans="1:10" ht="15.75" customHeight="1" x14ac:dyDescent="0.2">
      <c r="A1" s="12" t="s">
        <v>79</v>
      </c>
      <c r="B1" s="12" t="s">
        <v>302</v>
      </c>
      <c r="D1" s="12" t="s">
        <v>1</v>
      </c>
      <c r="E1" s="12" t="str">
        <f>QShortName</f>
        <v>Please Select Your Region Above First</v>
      </c>
      <c r="G1" s="12">
        <f>ROW()</f>
        <v>1</v>
      </c>
      <c r="H1" s="12">
        <v>1</v>
      </c>
      <c r="I1" s="12">
        <v>1</v>
      </c>
      <c r="J1" s="12">
        <v>1</v>
      </c>
    </row>
    <row r="2" spans="1:10" x14ac:dyDescent="0.2">
      <c r="A2" s="12" t="s">
        <v>54</v>
      </c>
      <c r="B2" s="12">
        <v>2019</v>
      </c>
      <c r="D2" s="12" t="s">
        <v>2</v>
      </c>
      <c r="G2" s="12">
        <f>ROW()</f>
        <v>2</v>
      </c>
      <c r="H2" s="12">
        <v>2</v>
      </c>
      <c r="I2" s="12">
        <v>2</v>
      </c>
      <c r="J2" s="12">
        <v>2</v>
      </c>
    </row>
    <row r="3" spans="1:10" x14ac:dyDescent="0.2">
      <c r="A3" s="12" t="s">
        <v>78</v>
      </c>
      <c r="B3" s="334">
        <v>43616</v>
      </c>
      <c r="D3" s="12" t="s">
        <v>3</v>
      </c>
      <c r="G3" s="12">
        <f>ROW()</f>
        <v>3</v>
      </c>
      <c r="H3" s="12">
        <v>3</v>
      </c>
      <c r="I3" s="12">
        <v>3</v>
      </c>
      <c r="J3" s="12">
        <v>3</v>
      </c>
    </row>
    <row r="4" spans="1:10" x14ac:dyDescent="0.2">
      <c r="D4" s="12" t="s">
        <v>4</v>
      </c>
      <c r="E4" s="12" t="str">
        <f>E371</f>
        <v>..</v>
      </c>
      <c r="G4" s="12">
        <f>ROW()</f>
        <v>4</v>
      </c>
      <c r="H4" s="12">
        <v>4</v>
      </c>
      <c r="I4" s="12">
        <v>4</v>
      </c>
      <c r="J4" s="12">
        <v>4</v>
      </c>
    </row>
    <row r="5" spans="1:10" x14ac:dyDescent="0.2">
      <c r="D5" s="12" t="s">
        <v>5</v>
      </c>
      <c r="E5" s="12" t="str">
        <f t="shared" ref="E5:E6" si="0">E372</f>
        <v>..</v>
      </c>
      <c r="G5" s="12">
        <f>ROW()</f>
        <v>5</v>
      </c>
      <c r="H5" s="12">
        <v>5</v>
      </c>
      <c r="I5" s="12">
        <v>5</v>
      </c>
      <c r="J5" s="12">
        <v>5</v>
      </c>
    </row>
    <row r="6" spans="1:10" x14ac:dyDescent="0.2">
      <c r="D6" s="12" t="s">
        <v>6</v>
      </c>
      <c r="E6" s="12" t="str">
        <f t="shared" si="0"/>
        <v>..</v>
      </c>
      <c r="G6" s="12">
        <f>ROW()</f>
        <v>6</v>
      </c>
      <c r="H6" s="12">
        <v>6</v>
      </c>
      <c r="I6" s="12">
        <v>6</v>
      </c>
      <c r="J6" s="12">
        <v>6</v>
      </c>
    </row>
    <row r="7" spans="1:10" x14ac:dyDescent="0.2">
      <c r="D7" s="12" t="s">
        <v>7</v>
      </c>
      <c r="G7" s="12">
        <f>ROW()</f>
        <v>7</v>
      </c>
      <c r="H7" s="12">
        <v>7</v>
      </c>
      <c r="I7" s="12">
        <v>7</v>
      </c>
      <c r="J7" s="12">
        <v>7</v>
      </c>
    </row>
    <row r="8" spans="1:10" x14ac:dyDescent="0.2">
      <c r="D8" s="12" t="s">
        <v>0</v>
      </c>
      <c r="E8" s="12" t="str">
        <f>E374</f>
        <v>..</v>
      </c>
      <c r="G8" s="12">
        <f>ROW()</f>
        <v>8</v>
      </c>
      <c r="H8" s="12">
        <v>8</v>
      </c>
      <c r="I8" s="12">
        <v>8</v>
      </c>
      <c r="J8" s="12">
        <v>8</v>
      </c>
    </row>
    <row r="9" spans="1:10" x14ac:dyDescent="0.2">
      <c r="D9" s="12" t="s">
        <v>8</v>
      </c>
      <c r="G9" s="12">
        <f>ROW()</f>
        <v>9</v>
      </c>
      <c r="H9" s="12">
        <v>9</v>
      </c>
      <c r="I9" s="12">
        <v>9</v>
      </c>
      <c r="J9" s="12">
        <v>9</v>
      </c>
    </row>
    <row r="10" spans="1:10" x14ac:dyDescent="0.2">
      <c r="D10" s="12" t="s">
        <v>9</v>
      </c>
      <c r="G10" s="12">
        <f>ROW()</f>
        <v>10</v>
      </c>
      <c r="H10" s="12">
        <v>10</v>
      </c>
      <c r="I10" s="12">
        <v>10</v>
      </c>
      <c r="J10" s="12">
        <v>10</v>
      </c>
    </row>
    <row r="11" spans="1:10" x14ac:dyDescent="0.2">
      <c r="D11" s="12" t="s">
        <v>27</v>
      </c>
      <c r="G11" s="12">
        <f>ROW()</f>
        <v>11</v>
      </c>
      <c r="H11" s="12">
        <v>11</v>
      </c>
      <c r="I11" s="12">
        <v>11</v>
      </c>
      <c r="J11" s="12">
        <v>11</v>
      </c>
    </row>
    <row r="12" spans="1:10" x14ac:dyDescent="0.2">
      <c r="D12" s="12" t="s">
        <v>10</v>
      </c>
      <c r="G12" s="12">
        <f>ROW()</f>
        <v>12</v>
      </c>
      <c r="H12" s="12">
        <v>12</v>
      </c>
      <c r="I12" s="12">
        <v>12</v>
      </c>
      <c r="J12" s="12">
        <v>12</v>
      </c>
    </row>
    <row r="13" spans="1:10" x14ac:dyDescent="0.2">
      <c r="D13" s="12" t="s">
        <v>11</v>
      </c>
      <c r="G13" s="12">
        <f>ROW()</f>
        <v>13</v>
      </c>
      <c r="H13" s="12">
        <v>13</v>
      </c>
      <c r="I13" s="12">
        <v>13</v>
      </c>
      <c r="J13" s="12">
        <v>13</v>
      </c>
    </row>
    <row r="14" spans="1:10" x14ac:dyDescent="0.2">
      <c r="D14" s="12" t="s">
        <v>12</v>
      </c>
      <c r="G14" s="12">
        <f>ROW()</f>
        <v>14</v>
      </c>
      <c r="H14" s="12">
        <v>14</v>
      </c>
      <c r="I14" s="12">
        <v>14</v>
      </c>
      <c r="J14" s="12">
        <v>14</v>
      </c>
    </row>
    <row r="15" spans="1:10" x14ac:dyDescent="0.2">
      <c r="D15" s="12" t="s">
        <v>13</v>
      </c>
      <c r="G15" s="12">
        <f>ROW()</f>
        <v>15</v>
      </c>
      <c r="H15" s="12">
        <v>15</v>
      </c>
      <c r="I15" s="12">
        <v>15</v>
      </c>
      <c r="J15" s="12">
        <v>15</v>
      </c>
    </row>
    <row r="16" spans="1:10" x14ac:dyDescent="0.2">
      <c r="D16" s="12" t="s">
        <v>14</v>
      </c>
      <c r="G16" s="12">
        <f>ROW()</f>
        <v>16</v>
      </c>
      <c r="H16" s="12">
        <v>16</v>
      </c>
      <c r="I16" s="12">
        <v>16</v>
      </c>
      <c r="J16" s="12">
        <v>16</v>
      </c>
    </row>
    <row r="17" spans="4:10" x14ac:dyDescent="0.2">
      <c r="D17" s="12" t="s">
        <v>15</v>
      </c>
      <c r="G17" s="12">
        <f>ROW()</f>
        <v>17</v>
      </c>
      <c r="H17" s="12">
        <v>17</v>
      </c>
      <c r="I17" s="12">
        <v>17</v>
      </c>
      <c r="J17" s="12">
        <v>17</v>
      </c>
    </row>
    <row r="18" spans="4:10" x14ac:dyDescent="0.2">
      <c r="D18" s="12" t="s">
        <v>16</v>
      </c>
      <c r="G18" s="12">
        <f>ROW()</f>
        <v>18</v>
      </c>
      <c r="H18" s="12">
        <v>18</v>
      </c>
      <c r="I18" s="12">
        <v>18</v>
      </c>
      <c r="J18" s="12">
        <v>18</v>
      </c>
    </row>
    <row r="19" spans="4:10" x14ac:dyDescent="0.2">
      <c r="D19" s="12" t="s">
        <v>17</v>
      </c>
      <c r="G19" s="12">
        <f>ROW()</f>
        <v>19</v>
      </c>
      <c r="H19" s="12">
        <v>19</v>
      </c>
      <c r="I19" s="12">
        <v>19</v>
      </c>
      <c r="J19" s="12">
        <v>19</v>
      </c>
    </row>
    <row r="20" spans="4:10" x14ac:dyDescent="0.2">
      <c r="D20" s="12" t="s">
        <v>18</v>
      </c>
      <c r="G20" s="12">
        <f>ROW()</f>
        <v>20</v>
      </c>
      <c r="H20" s="12">
        <v>20</v>
      </c>
      <c r="I20" s="12">
        <v>20</v>
      </c>
      <c r="J20" s="12">
        <v>20</v>
      </c>
    </row>
    <row r="21" spans="4:10" x14ac:dyDescent="0.2">
      <c r="D21" s="12" t="s">
        <v>19</v>
      </c>
      <c r="G21" s="12">
        <f>ROW()</f>
        <v>21</v>
      </c>
      <c r="H21" s="12">
        <v>21</v>
      </c>
      <c r="I21" s="12">
        <v>21</v>
      </c>
      <c r="J21" s="12">
        <v>21</v>
      </c>
    </row>
    <row r="22" spans="4:10" x14ac:dyDescent="0.2">
      <c r="D22" s="12" t="s">
        <v>20</v>
      </c>
      <c r="G22" s="12">
        <f>ROW()</f>
        <v>22</v>
      </c>
      <c r="H22" s="12">
        <v>22</v>
      </c>
      <c r="I22" s="12">
        <v>22</v>
      </c>
      <c r="J22" s="12">
        <v>22</v>
      </c>
    </row>
    <row r="23" spans="4:10" x14ac:dyDescent="0.2">
      <c r="D23" s="12" t="s">
        <v>28</v>
      </c>
      <c r="G23" s="12">
        <f>ROW()</f>
        <v>23</v>
      </c>
      <c r="H23" s="12">
        <v>23</v>
      </c>
      <c r="I23" s="12">
        <v>23</v>
      </c>
      <c r="J23" s="12">
        <v>23</v>
      </c>
    </row>
    <row r="24" spans="4:10" x14ac:dyDescent="0.2">
      <c r="D24" s="12" t="s">
        <v>21</v>
      </c>
      <c r="G24" s="12">
        <f>ROW()</f>
        <v>24</v>
      </c>
      <c r="H24" s="12">
        <v>24</v>
      </c>
      <c r="I24" s="12">
        <v>24</v>
      </c>
      <c r="J24" s="12">
        <v>24</v>
      </c>
    </row>
    <row r="25" spans="4:10" x14ac:dyDescent="0.2">
      <c r="D25" s="12" t="s">
        <v>22</v>
      </c>
      <c r="G25" s="12">
        <f>ROW()</f>
        <v>25</v>
      </c>
      <c r="H25" s="12">
        <v>25</v>
      </c>
      <c r="I25" s="12">
        <v>25</v>
      </c>
      <c r="J25" s="12">
        <v>25</v>
      </c>
    </row>
    <row r="26" spans="4:10" x14ac:dyDescent="0.2">
      <c r="D26" s="12" t="s">
        <v>23</v>
      </c>
      <c r="G26" s="12">
        <f>ROW()</f>
        <v>26</v>
      </c>
      <c r="H26" s="12">
        <v>26</v>
      </c>
      <c r="I26" s="12">
        <v>26</v>
      </c>
      <c r="J26" s="12">
        <v>26</v>
      </c>
    </row>
    <row r="27" spans="4:10" x14ac:dyDescent="0.2">
      <c r="D27" s="12" t="s">
        <v>24</v>
      </c>
      <c r="G27" s="12">
        <f>ROW()</f>
        <v>27</v>
      </c>
      <c r="H27" s="12">
        <v>27</v>
      </c>
      <c r="I27" s="12">
        <v>27</v>
      </c>
      <c r="J27" s="12">
        <v>27</v>
      </c>
    </row>
    <row r="28" spans="4:10" x14ac:dyDescent="0.2">
      <c r="D28" s="12" t="s">
        <v>25</v>
      </c>
      <c r="G28" s="12">
        <f>ROW()</f>
        <v>28</v>
      </c>
      <c r="H28" s="12">
        <v>28</v>
      </c>
      <c r="I28" s="12">
        <v>28</v>
      </c>
      <c r="J28" s="12">
        <v>28</v>
      </c>
    </row>
    <row r="29" spans="4:10" x14ac:dyDescent="0.2">
      <c r="D29" s="12" t="s">
        <v>26</v>
      </c>
      <c r="G29" s="12">
        <f>ROW()</f>
        <v>29</v>
      </c>
      <c r="H29" s="12">
        <v>29</v>
      </c>
      <c r="I29" s="12">
        <v>29</v>
      </c>
      <c r="J29" s="12">
        <v>29</v>
      </c>
    </row>
    <row r="30" spans="4:10" x14ac:dyDescent="0.2">
      <c r="D30" s="12" t="s">
        <v>29</v>
      </c>
      <c r="G30" s="12">
        <f>ROW()</f>
        <v>30</v>
      </c>
      <c r="H30" s="12">
        <v>30</v>
      </c>
      <c r="I30" s="12">
        <v>30</v>
      </c>
      <c r="J30" s="12">
        <v>30</v>
      </c>
    </row>
    <row r="31" spans="4:10" x14ac:dyDescent="0.2">
      <c r="D31" s="12" t="s">
        <v>30</v>
      </c>
      <c r="G31" s="12">
        <f>ROW()</f>
        <v>31</v>
      </c>
      <c r="H31" s="12">
        <v>31</v>
      </c>
      <c r="I31" s="12">
        <v>31</v>
      </c>
      <c r="J31" s="12">
        <v>31</v>
      </c>
    </row>
    <row r="32" spans="4:10" x14ac:dyDescent="0.2">
      <c r="D32" s="12" t="s">
        <v>31</v>
      </c>
      <c r="G32" s="12">
        <f>ROW()</f>
        <v>32</v>
      </c>
      <c r="H32" s="12">
        <v>32</v>
      </c>
      <c r="I32" s="12">
        <v>32</v>
      </c>
      <c r="J32" s="12">
        <v>32</v>
      </c>
    </row>
    <row r="33" spans="4:10" x14ac:dyDescent="0.2">
      <c r="D33" s="12" t="s">
        <v>32</v>
      </c>
      <c r="G33" s="12">
        <f>ROW()</f>
        <v>33</v>
      </c>
      <c r="H33" s="12">
        <v>33</v>
      </c>
      <c r="I33" s="12">
        <v>33</v>
      </c>
      <c r="J33" s="12">
        <v>33</v>
      </c>
    </row>
    <row r="34" spans="4:10" x14ac:dyDescent="0.2">
      <c r="D34" s="12" t="s">
        <v>33</v>
      </c>
      <c r="G34" s="12">
        <f>ROW()</f>
        <v>34</v>
      </c>
      <c r="H34" s="12">
        <v>34</v>
      </c>
      <c r="I34" s="12">
        <v>34</v>
      </c>
      <c r="J34" s="12">
        <v>34</v>
      </c>
    </row>
    <row r="35" spans="4:10" x14ac:dyDescent="0.2">
      <c r="D35" s="12" t="s">
        <v>34</v>
      </c>
      <c r="G35" s="12">
        <f>ROW()</f>
        <v>35</v>
      </c>
      <c r="H35" s="12">
        <v>35</v>
      </c>
      <c r="I35" s="12">
        <v>35</v>
      </c>
      <c r="J35" s="12">
        <v>35</v>
      </c>
    </row>
    <row r="36" spans="4:10" x14ac:dyDescent="0.2">
      <c r="D36" s="12" t="s">
        <v>35</v>
      </c>
      <c r="G36" s="12">
        <f>ROW()</f>
        <v>36</v>
      </c>
      <c r="H36" s="12">
        <v>36</v>
      </c>
      <c r="I36" s="12">
        <v>36</v>
      </c>
      <c r="J36" s="12">
        <v>36</v>
      </c>
    </row>
    <row r="37" spans="4:10" x14ac:dyDescent="0.2">
      <c r="D37" s="12" t="s">
        <v>36</v>
      </c>
      <c r="G37" s="12">
        <f>ROW()</f>
        <v>37</v>
      </c>
      <c r="H37" s="12">
        <v>37</v>
      </c>
      <c r="I37" s="12">
        <v>37</v>
      </c>
      <c r="J37" s="12">
        <v>37</v>
      </c>
    </row>
    <row r="38" spans="4:10" x14ac:dyDescent="0.2">
      <c r="D38" s="12" t="s">
        <v>37</v>
      </c>
      <c r="G38" s="12">
        <f>ROW()</f>
        <v>38</v>
      </c>
      <c r="H38" s="12">
        <v>38</v>
      </c>
      <c r="I38" s="12">
        <v>38</v>
      </c>
      <c r="J38" s="12">
        <v>38</v>
      </c>
    </row>
    <row r="39" spans="4:10" x14ac:dyDescent="0.2">
      <c r="D39" s="12" t="s">
        <v>38</v>
      </c>
      <c r="G39" s="12">
        <f>ROW()</f>
        <v>39</v>
      </c>
      <c r="H39" s="12">
        <v>39</v>
      </c>
      <c r="I39" s="12">
        <v>39</v>
      </c>
      <c r="J39" s="12">
        <v>39</v>
      </c>
    </row>
    <row r="40" spans="4:10" x14ac:dyDescent="0.2">
      <c r="D40" s="12" t="s">
        <v>39</v>
      </c>
      <c r="G40" s="12">
        <f>ROW()</f>
        <v>40</v>
      </c>
      <c r="H40" s="12">
        <v>40</v>
      </c>
      <c r="I40" s="12">
        <v>40</v>
      </c>
      <c r="J40" s="12">
        <v>40</v>
      </c>
    </row>
    <row r="41" spans="4:10" x14ac:dyDescent="0.2">
      <c r="D41" s="12" t="s">
        <v>40</v>
      </c>
      <c r="G41" s="12">
        <f>ROW()</f>
        <v>41</v>
      </c>
      <c r="H41" s="12">
        <v>41</v>
      </c>
      <c r="I41" s="12">
        <v>41</v>
      </c>
      <c r="J41" s="12">
        <v>41</v>
      </c>
    </row>
    <row r="42" spans="4:10" x14ac:dyDescent="0.2">
      <c r="D42" s="12" t="s">
        <v>41</v>
      </c>
      <c r="G42" s="12">
        <f>ROW()</f>
        <v>42</v>
      </c>
      <c r="H42" s="12">
        <v>42</v>
      </c>
      <c r="I42" s="12">
        <v>42</v>
      </c>
      <c r="J42" s="12">
        <v>42</v>
      </c>
    </row>
    <row r="43" spans="4:10" x14ac:dyDescent="0.2">
      <c r="D43" s="12" t="s">
        <v>42</v>
      </c>
      <c r="G43" s="12">
        <f>ROW()</f>
        <v>43</v>
      </c>
      <c r="H43" s="12">
        <v>43</v>
      </c>
      <c r="I43" s="12">
        <v>43</v>
      </c>
      <c r="J43" s="12">
        <v>43</v>
      </c>
    </row>
    <row r="44" spans="4:10" x14ac:dyDescent="0.2">
      <c r="D44" s="12" t="s">
        <v>43</v>
      </c>
      <c r="G44" s="12">
        <f>ROW()</f>
        <v>44</v>
      </c>
      <c r="H44" s="12">
        <v>44</v>
      </c>
      <c r="I44" s="12">
        <v>44</v>
      </c>
      <c r="J44" s="12">
        <v>44</v>
      </c>
    </row>
    <row r="45" spans="4:10" x14ac:dyDescent="0.2">
      <c r="D45" s="12" t="s">
        <v>44</v>
      </c>
      <c r="G45" s="12">
        <f>ROW()</f>
        <v>45</v>
      </c>
      <c r="H45" s="12">
        <v>45</v>
      </c>
      <c r="I45" s="12">
        <v>45</v>
      </c>
      <c r="J45" s="12">
        <v>45</v>
      </c>
    </row>
    <row r="46" spans="4:10" x14ac:dyDescent="0.2">
      <c r="D46" s="12" t="s">
        <v>45</v>
      </c>
      <c r="G46" s="12">
        <f>ROW()</f>
        <v>46</v>
      </c>
      <c r="H46" s="12">
        <v>46</v>
      </c>
      <c r="I46" s="12">
        <v>46</v>
      </c>
      <c r="J46" s="12">
        <v>46</v>
      </c>
    </row>
    <row r="47" spans="4:10" x14ac:dyDescent="0.2">
      <c r="D47" s="12" t="s">
        <v>46</v>
      </c>
      <c r="G47" s="12">
        <f>ROW()</f>
        <v>47</v>
      </c>
      <c r="H47" s="12">
        <v>47</v>
      </c>
      <c r="I47" s="12">
        <v>47</v>
      </c>
      <c r="J47" s="12">
        <v>47</v>
      </c>
    </row>
    <row r="48" spans="4:10" x14ac:dyDescent="0.2">
      <c r="D48" s="12" t="s">
        <v>47</v>
      </c>
      <c r="G48" s="12">
        <f>ROW()</f>
        <v>48</v>
      </c>
      <c r="H48" s="12">
        <v>48</v>
      </c>
      <c r="I48" s="12">
        <v>48</v>
      </c>
      <c r="J48" s="12">
        <v>48</v>
      </c>
    </row>
    <row r="49" spans="1:10" x14ac:dyDescent="0.2">
      <c r="D49" s="12" t="s">
        <v>48</v>
      </c>
      <c r="G49" s="12">
        <f>ROW()</f>
        <v>49</v>
      </c>
      <c r="H49" s="12">
        <v>49</v>
      </c>
      <c r="I49" s="12">
        <v>49</v>
      </c>
      <c r="J49" s="12">
        <v>49</v>
      </c>
    </row>
    <row r="50" spans="1:10" x14ac:dyDescent="0.2">
      <c r="D50" s="12" t="s">
        <v>49</v>
      </c>
      <c r="G50" s="12">
        <f>ROW()</f>
        <v>50</v>
      </c>
      <c r="H50" s="12">
        <v>50</v>
      </c>
      <c r="I50" s="12">
        <v>50</v>
      </c>
      <c r="J50" s="12">
        <v>50</v>
      </c>
    </row>
    <row r="51" spans="1:10" x14ac:dyDescent="0.2">
      <c r="D51" s="12" t="s">
        <v>50</v>
      </c>
      <c r="G51" s="12">
        <f>ROW()</f>
        <v>51</v>
      </c>
      <c r="H51" s="12">
        <v>51</v>
      </c>
      <c r="I51" s="12">
        <v>51</v>
      </c>
      <c r="J51" s="12">
        <v>51</v>
      </c>
    </row>
    <row r="52" spans="1:10" s="317" customFormat="1" x14ac:dyDescent="0.2">
      <c r="A52" s="314" t="s">
        <v>233</v>
      </c>
      <c r="B52" s="335" t="s">
        <v>1401</v>
      </c>
      <c r="C52" s="335"/>
      <c r="D52" s="335" t="s">
        <v>61</v>
      </c>
      <c r="E52" s="335" t="str">
        <f>Questionnaire!$Y$13</f>
        <v>..</v>
      </c>
      <c r="F52" s="335"/>
      <c r="G52" s="12">
        <f>ROW()</f>
        <v>52</v>
      </c>
      <c r="H52" s="12">
        <v>52</v>
      </c>
      <c r="I52" s="12">
        <v>52</v>
      </c>
      <c r="J52" s="317">
        <v>52</v>
      </c>
    </row>
    <row r="53" spans="1:10" s="317" customFormat="1" x14ac:dyDescent="0.2">
      <c r="A53" s="314"/>
      <c r="B53" s="335"/>
      <c r="C53" s="335"/>
      <c r="D53" s="534" t="s">
        <v>1402</v>
      </c>
      <c r="E53" s="533" t="str">
        <f>Questionnaire!$Y$15</f>
        <v>..</v>
      </c>
      <c r="F53" s="335"/>
      <c r="G53" s="12">
        <f>ROW()</f>
        <v>53</v>
      </c>
      <c r="H53" s="12"/>
      <c r="I53" s="12"/>
    </row>
    <row r="54" spans="1:10" x14ac:dyDescent="0.2">
      <c r="A54" s="12" t="s">
        <v>353</v>
      </c>
      <c r="B54" s="336" t="s">
        <v>352</v>
      </c>
      <c r="C54" s="336" t="s">
        <v>249</v>
      </c>
      <c r="D54" s="151" t="s">
        <v>272</v>
      </c>
      <c r="E54" s="336" t="str">
        <f>Questionnaire!E24</f>
        <v>Select</v>
      </c>
      <c r="F54" s="336"/>
      <c r="G54" s="12">
        <f>ROW()</f>
        <v>54</v>
      </c>
      <c r="H54" s="12">
        <v>53</v>
      </c>
      <c r="I54" s="12">
        <v>53</v>
      </c>
      <c r="J54" s="12">
        <v>53</v>
      </c>
    </row>
    <row r="55" spans="1:10" x14ac:dyDescent="0.2">
      <c r="B55" s="336"/>
      <c r="C55" s="336"/>
      <c r="D55" s="151" t="s">
        <v>351</v>
      </c>
      <c r="E55" s="336" t="str">
        <f>Questionnaire!Q24</f>
        <v>..</v>
      </c>
      <c r="F55" s="336"/>
      <c r="G55" s="12">
        <f>ROW()</f>
        <v>55</v>
      </c>
      <c r="H55" s="12">
        <v>54</v>
      </c>
      <c r="I55" s="12">
        <v>54</v>
      </c>
      <c r="J55" s="12">
        <v>54</v>
      </c>
    </row>
    <row r="56" spans="1:10" x14ac:dyDescent="0.2">
      <c r="B56" s="336"/>
      <c r="C56" s="336" t="s">
        <v>250</v>
      </c>
      <c r="D56" s="151" t="s">
        <v>272</v>
      </c>
      <c r="E56" s="336" t="str">
        <f>Questionnaire!E25</f>
        <v>Select</v>
      </c>
      <c r="F56" s="336"/>
      <c r="G56" s="12">
        <f>ROW()</f>
        <v>56</v>
      </c>
      <c r="H56" s="12">
        <v>55</v>
      </c>
      <c r="I56" s="12">
        <v>55</v>
      </c>
      <c r="J56" s="12">
        <v>55</v>
      </c>
    </row>
    <row r="57" spans="1:10" x14ac:dyDescent="0.2">
      <c r="B57" s="336"/>
      <c r="C57" s="336"/>
      <c r="D57" s="151" t="s">
        <v>351</v>
      </c>
      <c r="E57" s="336" t="str">
        <f>Questionnaire!Q25</f>
        <v>..</v>
      </c>
      <c r="F57" s="336"/>
      <c r="G57" s="12">
        <f>ROW()</f>
        <v>57</v>
      </c>
      <c r="H57" s="12">
        <v>56</v>
      </c>
      <c r="I57" s="12">
        <v>56</v>
      </c>
      <c r="J57" s="12">
        <v>56</v>
      </c>
    </row>
    <row r="58" spans="1:10" x14ac:dyDescent="0.2">
      <c r="B58" s="336"/>
      <c r="C58" s="336" t="s">
        <v>251</v>
      </c>
      <c r="D58" s="151" t="s">
        <v>272</v>
      </c>
      <c r="E58" s="336" t="str">
        <f>Questionnaire!E26</f>
        <v>Select</v>
      </c>
      <c r="F58" s="336"/>
      <c r="G58" s="12">
        <f>ROW()</f>
        <v>58</v>
      </c>
      <c r="H58" s="12">
        <v>57</v>
      </c>
      <c r="I58" s="12">
        <v>57</v>
      </c>
      <c r="J58" s="12">
        <v>57</v>
      </c>
    </row>
    <row r="59" spans="1:10" x14ac:dyDescent="0.2">
      <c r="B59" s="336"/>
      <c r="C59" s="336"/>
      <c r="D59" s="151" t="s">
        <v>351</v>
      </c>
      <c r="E59" s="336" t="str">
        <f>Questionnaire!Q26</f>
        <v>..</v>
      </c>
      <c r="F59" s="336"/>
      <c r="G59" s="12">
        <f>ROW()</f>
        <v>59</v>
      </c>
      <c r="H59" s="12">
        <v>58</v>
      </c>
      <c r="I59" s="12">
        <v>58</v>
      </c>
      <c r="J59" s="12">
        <v>58</v>
      </c>
    </row>
    <row r="60" spans="1:10" x14ac:dyDescent="0.2">
      <c r="A60" s="336" t="s">
        <v>354</v>
      </c>
      <c r="B60" s="336" t="s">
        <v>354</v>
      </c>
      <c r="C60" s="336" t="s">
        <v>97</v>
      </c>
      <c r="D60" s="356" t="s">
        <v>355</v>
      </c>
      <c r="E60" s="336" t="str">
        <f>Questionnaire!P43</f>
        <v>..</v>
      </c>
      <c r="F60" s="336"/>
      <c r="G60" s="12">
        <f>ROW()</f>
        <v>60</v>
      </c>
      <c r="H60" s="12">
        <v>59</v>
      </c>
      <c r="I60" s="12">
        <v>59</v>
      </c>
      <c r="J60" s="12">
        <v>59</v>
      </c>
    </row>
    <row r="61" spans="1:10" x14ac:dyDescent="0.2">
      <c r="B61" s="336" t="s">
        <v>301</v>
      </c>
      <c r="C61" s="336"/>
      <c r="D61" s="356" t="s">
        <v>356</v>
      </c>
      <c r="E61" s="336" t="str">
        <f>Questionnaire!P44</f>
        <v>..</v>
      </c>
      <c r="F61" s="336"/>
      <c r="G61" s="12">
        <f>ROW()</f>
        <v>61</v>
      </c>
      <c r="H61" s="12">
        <v>60</v>
      </c>
      <c r="I61" s="12">
        <v>60</v>
      </c>
      <c r="J61" s="12">
        <v>60</v>
      </c>
    </row>
    <row r="62" spans="1:10" x14ac:dyDescent="0.2">
      <c r="B62" s="336"/>
      <c r="C62" s="336"/>
      <c r="D62" s="356" t="s">
        <v>152</v>
      </c>
      <c r="E62" s="336" t="str">
        <f>Questionnaire!P45</f>
        <v>..</v>
      </c>
      <c r="F62" s="336"/>
      <c r="G62" s="12">
        <f>ROW()</f>
        <v>62</v>
      </c>
      <c r="H62" s="12">
        <v>61</v>
      </c>
      <c r="I62" s="12">
        <v>61</v>
      </c>
      <c r="J62" s="12">
        <v>61</v>
      </c>
    </row>
    <row r="63" spans="1:10" x14ac:dyDescent="0.2">
      <c r="B63" s="336"/>
      <c r="C63" s="336"/>
      <c r="D63" s="356" t="s">
        <v>307</v>
      </c>
      <c r="E63" s="336" t="str">
        <f>Questionnaire!P47</f>
        <v>..</v>
      </c>
      <c r="F63" s="336"/>
      <c r="G63" s="12">
        <f>ROW()</f>
        <v>63</v>
      </c>
      <c r="H63" s="12">
        <v>62</v>
      </c>
      <c r="I63" s="12">
        <v>62</v>
      </c>
      <c r="J63" s="12">
        <v>62</v>
      </c>
    </row>
    <row r="64" spans="1:10" x14ac:dyDescent="0.2">
      <c r="B64" s="336"/>
      <c r="C64" s="336"/>
      <c r="D64" s="356" t="s">
        <v>152</v>
      </c>
      <c r="E64" s="336" t="str">
        <f>Questionnaire!P48</f>
        <v>..</v>
      </c>
      <c r="F64" s="336"/>
      <c r="G64" s="12">
        <f>ROW()</f>
        <v>64</v>
      </c>
      <c r="H64" s="12">
        <v>63</v>
      </c>
      <c r="I64" s="12">
        <v>63</v>
      </c>
      <c r="J64" s="12">
        <v>63</v>
      </c>
    </row>
    <row r="65" spans="2:10" x14ac:dyDescent="0.2">
      <c r="B65" s="336"/>
      <c r="C65" s="336"/>
      <c r="D65" s="356" t="s">
        <v>308</v>
      </c>
      <c r="E65" s="336" t="str">
        <f>Questionnaire!P50</f>
        <v>..</v>
      </c>
      <c r="F65" s="336"/>
      <c r="G65" s="12">
        <f>ROW()</f>
        <v>65</v>
      </c>
      <c r="H65" s="12">
        <v>64</v>
      </c>
      <c r="I65" s="12">
        <v>64</v>
      </c>
      <c r="J65" s="12">
        <v>64</v>
      </c>
    </row>
    <row r="66" spans="2:10" x14ac:dyDescent="0.2">
      <c r="B66" s="336"/>
      <c r="C66" s="336"/>
      <c r="D66" s="356" t="s">
        <v>152</v>
      </c>
      <c r="E66" s="336" t="str">
        <f>Questionnaire!P51</f>
        <v>..</v>
      </c>
      <c r="F66" s="336"/>
      <c r="G66" s="12">
        <f>ROW()</f>
        <v>66</v>
      </c>
      <c r="H66" s="12">
        <v>65</v>
      </c>
      <c r="I66" s="12">
        <v>65</v>
      </c>
      <c r="J66" s="12">
        <v>65</v>
      </c>
    </row>
    <row r="67" spans="2:10" x14ac:dyDescent="0.2">
      <c r="B67" s="336"/>
      <c r="C67" s="336"/>
      <c r="D67" s="356" t="s">
        <v>247</v>
      </c>
      <c r="E67" s="336" t="str">
        <f>Questionnaire!P53</f>
        <v>..</v>
      </c>
      <c r="F67" s="336"/>
      <c r="G67" s="12">
        <f>ROW()</f>
        <v>67</v>
      </c>
      <c r="H67" s="12">
        <v>66</v>
      </c>
      <c r="I67" s="12">
        <v>66</v>
      </c>
      <c r="J67" s="12">
        <v>66</v>
      </c>
    </row>
    <row r="68" spans="2:10" x14ac:dyDescent="0.2">
      <c r="B68" s="336"/>
      <c r="C68" s="336"/>
      <c r="D68" s="356" t="s">
        <v>152</v>
      </c>
      <c r="E68" s="336" t="str">
        <f>Questionnaire!P54</f>
        <v>..</v>
      </c>
      <c r="F68" s="336"/>
      <c r="G68" s="12">
        <f>ROW()</f>
        <v>68</v>
      </c>
      <c r="H68" s="12">
        <v>67</v>
      </c>
      <c r="I68" s="12">
        <v>67</v>
      </c>
      <c r="J68" s="12">
        <v>67</v>
      </c>
    </row>
    <row r="69" spans="2:10" x14ac:dyDescent="0.2">
      <c r="B69" s="336"/>
      <c r="C69" s="336" t="s">
        <v>207</v>
      </c>
      <c r="D69" s="356" t="s">
        <v>356</v>
      </c>
      <c r="E69" s="336" t="str">
        <f>Questionnaire!T44</f>
        <v>..</v>
      </c>
      <c r="F69" s="336"/>
      <c r="G69" s="12">
        <f>ROW()</f>
        <v>69</v>
      </c>
      <c r="H69" s="12">
        <v>68</v>
      </c>
      <c r="I69" s="12">
        <v>68</v>
      </c>
      <c r="J69" s="12">
        <v>68</v>
      </c>
    </row>
    <row r="70" spans="2:10" x14ac:dyDescent="0.2">
      <c r="B70" s="336"/>
      <c r="C70" s="336"/>
      <c r="D70" s="357" t="s">
        <v>152</v>
      </c>
      <c r="E70" s="336" t="str">
        <f>Questionnaire!T45</f>
        <v>..</v>
      </c>
      <c r="F70" s="336"/>
      <c r="G70" s="12">
        <f>ROW()</f>
        <v>70</v>
      </c>
      <c r="H70" s="12">
        <v>69</v>
      </c>
      <c r="I70" s="12">
        <v>69</v>
      </c>
      <c r="J70" s="12">
        <v>69</v>
      </c>
    </row>
    <row r="71" spans="2:10" x14ac:dyDescent="0.2">
      <c r="B71" s="336"/>
      <c r="C71" s="336"/>
      <c r="D71" s="357" t="s">
        <v>307</v>
      </c>
      <c r="E71" s="336" t="str">
        <f>Questionnaire!T47</f>
        <v>..</v>
      </c>
      <c r="F71" s="336"/>
      <c r="G71" s="12">
        <f>ROW()</f>
        <v>71</v>
      </c>
      <c r="H71" s="12">
        <v>70</v>
      </c>
      <c r="I71" s="12">
        <v>70</v>
      </c>
      <c r="J71" s="12">
        <v>70</v>
      </c>
    </row>
    <row r="72" spans="2:10" x14ac:dyDescent="0.2">
      <c r="B72" s="336"/>
      <c r="C72" s="336"/>
      <c r="D72" s="357" t="s">
        <v>152</v>
      </c>
      <c r="E72" s="336" t="str">
        <f>Questionnaire!T48</f>
        <v>..</v>
      </c>
      <c r="F72" s="336"/>
      <c r="G72" s="12">
        <f>ROW()</f>
        <v>72</v>
      </c>
      <c r="H72" s="12">
        <v>71</v>
      </c>
      <c r="I72" s="12">
        <v>71</v>
      </c>
      <c r="J72" s="12">
        <v>71</v>
      </c>
    </row>
    <row r="73" spans="2:10" x14ac:dyDescent="0.2">
      <c r="B73" s="336"/>
      <c r="C73" s="336"/>
      <c r="D73" s="357" t="s">
        <v>308</v>
      </c>
      <c r="E73" s="336" t="str">
        <f>Questionnaire!T50</f>
        <v>..</v>
      </c>
      <c r="F73" s="336"/>
      <c r="G73" s="12">
        <f>ROW()</f>
        <v>73</v>
      </c>
      <c r="H73" s="12">
        <v>72</v>
      </c>
      <c r="I73" s="12">
        <v>72</v>
      </c>
      <c r="J73" s="12">
        <v>72</v>
      </c>
    </row>
    <row r="74" spans="2:10" x14ac:dyDescent="0.2">
      <c r="B74" s="336"/>
      <c r="C74" s="336"/>
      <c r="D74" s="357" t="s">
        <v>152</v>
      </c>
      <c r="E74" s="336" t="str">
        <f>Questionnaire!T51</f>
        <v>..</v>
      </c>
      <c r="F74" s="336"/>
      <c r="G74" s="12">
        <f>ROW()</f>
        <v>74</v>
      </c>
      <c r="H74" s="12">
        <v>73</v>
      </c>
      <c r="I74" s="12">
        <v>73</v>
      </c>
      <c r="J74" s="12">
        <v>73</v>
      </c>
    </row>
    <row r="75" spans="2:10" x14ac:dyDescent="0.2">
      <c r="B75" s="336"/>
      <c r="C75" s="336" t="s">
        <v>103</v>
      </c>
      <c r="D75" s="357" t="s">
        <v>356</v>
      </c>
      <c r="E75" s="336" t="str">
        <f>Questionnaire!X44</f>
        <v>..</v>
      </c>
      <c r="F75" s="336"/>
      <c r="G75" s="12">
        <f>ROW()</f>
        <v>75</v>
      </c>
      <c r="H75" s="12">
        <v>76</v>
      </c>
      <c r="I75" s="12">
        <v>76</v>
      </c>
      <c r="J75" s="12">
        <v>76</v>
      </c>
    </row>
    <row r="76" spans="2:10" x14ac:dyDescent="0.2">
      <c r="B76" s="336"/>
      <c r="C76" s="336"/>
      <c r="D76" s="357" t="s">
        <v>152</v>
      </c>
      <c r="E76" s="336" t="str">
        <f>Questionnaire!X45</f>
        <v>..</v>
      </c>
      <c r="F76" s="336"/>
      <c r="G76" s="12">
        <f>ROW()</f>
        <v>76</v>
      </c>
      <c r="H76" s="12">
        <v>77</v>
      </c>
      <c r="I76" s="12">
        <v>77</v>
      </c>
      <c r="J76" s="12">
        <v>77</v>
      </c>
    </row>
    <row r="77" spans="2:10" x14ac:dyDescent="0.2">
      <c r="B77" s="336"/>
      <c r="C77" s="336"/>
      <c r="D77" s="357" t="s">
        <v>307</v>
      </c>
      <c r="E77" s="336" t="str">
        <f>Questionnaire!X47</f>
        <v>..</v>
      </c>
      <c r="F77" s="336"/>
      <c r="G77" s="12">
        <f>ROW()</f>
        <v>77</v>
      </c>
      <c r="H77" s="12">
        <v>78</v>
      </c>
      <c r="I77" s="12">
        <v>78</v>
      </c>
      <c r="J77" s="12">
        <v>78</v>
      </c>
    </row>
    <row r="78" spans="2:10" x14ac:dyDescent="0.2">
      <c r="B78" s="336"/>
      <c r="C78" s="336"/>
      <c r="D78" s="357" t="s">
        <v>152</v>
      </c>
      <c r="E78" s="336" t="str">
        <f>Questionnaire!X48</f>
        <v>..</v>
      </c>
      <c r="F78" s="336"/>
      <c r="G78" s="12">
        <f>ROW()</f>
        <v>78</v>
      </c>
      <c r="H78" s="12">
        <v>79</v>
      </c>
      <c r="I78" s="12">
        <v>79</v>
      </c>
      <c r="J78" s="12">
        <v>79</v>
      </c>
    </row>
    <row r="79" spans="2:10" x14ac:dyDescent="0.2">
      <c r="B79" s="336"/>
      <c r="C79" s="336"/>
      <c r="D79" s="357" t="s">
        <v>308</v>
      </c>
      <c r="E79" s="336" t="str">
        <f>Questionnaire!X50</f>
        <v>..</v>
      </c>
      <c r="F79" s="336"/>
      <c r="G79" s="12">
        <f>ROW()</f>
        <v>79</v>
      </c>
      <c r="H79" s="12">
        <v>80</v>
      </c>
      <c r="I79" s="12">
        <v>80</v>
      </c>
      <c r="J79" s="12">
        <v>80</v>
      </c>
    </row>
    <row r="80" spans="2:10" x14ac:dyDescent="0.2">
      <c r="B80" s="336"/>
      <c r="C80" s="336"/>
      <c r="D80" s="357" t="s">
        <v>152</v>
      </c>
      <c r="E80" s="336" t="str">
        <f>Questionnaire!X51</f>
        <v>..</v>
      </c>
      <c r="F80" s="336"/>
      <c r="G80" s="12">
        <f>ROW()</f>
        <v>80</v>
      </c>
      <c r="H80" s="12">
        <v>81</v>
      </c>
      <c r="I80" s="12">
        <v>81</v>
      </c>
      <c r="J80" s="12">
        <v>81</v>
      </c>
    </row>
    <row r="81" spans="2:10" x14ac:dyDescent="0.2">
      <c r="B81" s="336"/>
      <c r="C81" s="336"/>
      <c r="D81" s="535" t="s">
        <v>1395</v>
      </c>
      <c r="E81" s="336" t="str">
        <f>Questionnaire!Y56</f>
        <v>..</v>
      </c>
      <c r="F81" s="336"/>
      <c r="G81" s="12">
        <f>ROW()</f>
        <v>81</v>
      </c>
    </row>
    <row r="82" spans="2:10" x14ac:dyDescent="0.2">
      <c r="B82" s="336"/>
      <c r="C82" s="336"/>
      <c r="D82" s="535" t="s">
        <v>1387</v>
      </c>
      <c r="E82" s="336">
        <f>Questionnaire!C60</f>
        <v>0</v>
      </c>
      <c r="F82" s="336"/>
      <c r="G82" s="12">
        <f>ROW()</f>
        <v>82</v>
      </c>
    </row>
    <row r="83" spans="2:10" x14ac:dyDescent="0.2">
      <c r="B83" s="336" t="s">
        <v>268</v>
      </c>
      <c r="C83" s="336" t="s">
        <v>98</v>
      </c>
      <c r="D83" s="357" t="s">
        <v>356</v>
      </c>
      <c r="E83" s="336" t="str">
        <f>Questionnaire!P69</f>
        <v>..</v>
      </c>
      <c r="F83" s="336"/>
      <c r="G83" s="12">
        <f>ROW()</f>
        <v>83</v>
      </c>
      <c r="H83" s="12">
        <v>84</v>
      </c>
      <c r="I83" s="12">
        <v>84</v>
      </c>
      <c r="J83" s="12">
        <v>84</v>
      </c>
    </row>
    <row r="84" spans="2:10" x14ac:dyDescent="0.2">
      <c r="B84" s="336"/>
      <c r="C84" s="336"/>
      <c r="D84" s="357" t="s">
        <v>152</v>
      </c>
      <c r="E84" s="336" t="str">
        <f>Questionnaire!P70</f>
        <v>..</v>
      </c>
      <c r="F84" s="336"/>
      <c r="G84" s="12">
        <f>ROW()</f>
        <v>84</v>
      </c>
      <c r="H84" s="12">
        <v>85</v>
      </c>
      <c r="I84" s="12">
        <v>85</v>
      </c>
      <c r="J84" s="12">
        <v>85</v>
      </c>
    </row>
    <row r="85" spans="2:10" x14ac:dyDescent="0.2">
      <c r="B85" s="336"/>
      <c r="C85" s="336"/>
      <c r="D85" s="357" t="s">
        <v>307</v>
      </c>
      <c r="E85" s="336" t="str">
        <f>Questionnaire!P72</f>
        <v>..</v>
      </c>
      <c r="F85" s="336"/>
      <c r="G85" s="12">
        <f>ROW()</f>
        <v>85</v>
      </c>
      <c r="H85" s="12">
        <v>86</v>
      </c>
      <c r="I85" s="12">
        <v>86</v>
      </c>
      <c r="J85" s="12">
        <v>86</v>
      </c>
    </row>
    <row r="86" spans="2:10" x14ac:dyDescent="0.2">
      <c r="B86" s="336"/>
      <c r="C86" s="336"/>
      <c r="D86" s="357" t="s">
        <v>152</v>
      </c>
      <c r="E86" s="336" t="str">
        <f>Questionnaire!P73</f>
        <v>..</v>
      </c>
      <c r="F86" s="336"/>
      <c r="G86" s="12">
        <f>ROW()</f>
        <v>86</v>
      </c>
      <c r="H86" s="12">
        <v>87</v>
      </c>
      <c r="I86" s="12">
        <v>87</v>
      </c>
      <c r="J86" s="12">
        <v>87</v>
      </c>
    </row>
    <row r="87" spans="2:10" x14ac:dyDescent="0.2">
      <c r="B87" s="336"/>
      <c r="C87" s="336" t="s">
        <v>101</v>
      </c>
      <c r="D87" s="357" t="s">
        <v>356</v>
      </c>
      <c r="E87" s="336" t="str">
        <f>Questionnaire!T69</f>
        <v>..</v>
      </c>
      <c r="F87" s="336"/>
      <c r="G87" s="12">
        <f>ROW()</f>
        <v>87</v>
      </c>
      <c r="H87" s="12">
        <v>92</v>
      </c>
      <c r="I87" s="12">
        <v>92</v>
      </c>
      <c r="J87" s="12">
        <v>92</v>
      </c>
    </row>
    <row r="88" spans="2:10" x14ac:dyDescent="0.2">
      <c r="B88" s="336"/>
      <c r="C88" s="336"/>
      <c r="D88" s="357" t="s">
        <v>152</v>
      </c>
      <c r="E88" s="336" t="str">
        <f>Questionnaire!T70</f>
        <v>..</v>
      </c>
      <c r="F88" s="336"/>
      <c r="G88" s="12">
        <f>ROW()</f>
        <v>88</v>
      </c>
      <c r="H88" s="12">
        <v>93</v>
      </c>
      <c r="I88" s="12">
        <v>93</v>
      </c>
      <c r="J88" s="12">
        <v>93</v>
      </c>
    </row>
    <row r="89" spans="2:10" x14ac:dyDescent="0.2">
      <c r="B89" s="336"/>
      <c r="C89" s="336"/>
      <c r="D89" s="357" t="s">
        <v>307</v>
      </c>
      <c r="E89" s="336" t="str">
        <f>Questionnaire!T72</f>
        <v>..</v>
      </c>
      <c r="F89" s="336"/>
      <c r="G89" s="12">
        <f>ROW()</f>
        <v>89</v>
      </c>
      <c r="H89" s="12">
        <v>94</v>
      </c>
      <c r="I89" s="12">
        <v>94</v>
      </c>
      <c r="J89" s="12">
        <v>94</v>
      </c>
    </row>
    <row r="90" spans="2:10" x14ac:dyDescent="0.2">
      <c r="B90" s="336"/>
      <c r="C90" s="336"/>
      <c r="D90" s="357" t="s">
        <v>152</v>
      </c>
      <c r="E90" s="336" t="str">
        <f>Questionnaire!T73</f>
        <v>..</v>
      </c>
      <c r="F90" s="336"/>
      <c r="G90" s="12">
        <f>ROW()</f>
        <v>90</v>
      </c>
      <c r="H90" s="12">
        <v>95</v>
      </c>
      <c r="I90" s="12">
        <v>95</v>
      </c>
      <c r="J90" s="12">
        <v>95</v>
      </c>
    </row>
    <row r="91" spans="2:10" x14ac:dyDescent="0.2">
      <c r="B91" s="336"/>
      <c r="C91" s="336" t="s">
        <v>105</v>
      </c>
      <c r="D91" s="357" t="s">
        <v>356</v>
      </c>
      <c r="E91" s="336" t="str">
        <f>Questionnaire!X69</f>
        <v>..</v>
      </c>
      <c r="F91" s="336"/>
      <c r="G91" s="12">
        <f>ROW()</f>
        <v>91</v>
      </c>
      <c r="H91" s="12">
        <v>100</v>
      </c>
      <c r="I91" s="12">
        <v>100</v>
      </c>
      <c r="J91" s="12">
        <v>100</v>
      </c>
    </row>
    <row r="92" spans="2:10" x14ac:dyDescent="0.2">
      <c r="B92" s="336"/>
      <c r="C92" s="336"/>
      <c r="D92" s="357" t="s">
        <v>152</v>
      </c>
      <c r="E92" s="336" t="str">
        <f>Questionnaire!X70</f>
        <v>..</v>
      </c>
      <c r="F92" s="336"/>
      <c r="G92" s="12">
        <f>ROW()</f>
        <v>92</v>
      </c>
      <c r="H92" s="12">
        <v>101</v>
      </c>
      <c r="I92" s="12">
        <v>101</v>
      </c>
      <c r="J92" s="12">
        <v>101</v>
      </c>
    </row>
    <row r="93" spans="2:10" x14ac:dyDescent="0.2">
      <c r="B93" s="336"/>
      <c r="C93" s="336"/>
      <c r="D93" s="357" t="s">
        <v>307</v>
      </c>
      <c r="E93" s="336" t="str">
        <f>Questionnaire!X72</f>
        <v>..</v>
      </c>
      <c r="F93" s="336"/>
      <c r="G93" s="12">
        <f>ROW()</f>
        <v>93</v>
      </c>
      <c r="H93" s="12">
        <v>102</v>
      </c>
      <c r="I93" s="12">
        <v>102</v>
      </c>
      <c r="J93" s="12">
        <v>102</v>
      </c>
    </row>
    <row r="94" spans="2:10" x14ac:dyDescent="0.2">
      <c r="B94" s="336"/>
      <c r="C94" s="336"/>
      <c r="D94" s="357" t="s">
        <v>152</v>
      </c>
      <c r="E94" s="336" t="str">
        <f>Questionnaire!X73</f>
        <v>..</v>
      </c>
      <c r="F94" s="336"/>
      <c r="G94" s="12">
        <f>ROW()</f>
        <v>94</v>
      </c>
      <c r="H94" s="12">
        <v>103</v>
      </c>
      <c r="I94" s="12">
        <v>103</v>
      </c>
      <c r="J94" s="12">
        <v>103</v>
      </c>
    </row>
    <row r="95" spans="2:10" x14ac:dyDescent="0.2">
      <c r="B95" s="336"/>
      <c r="C95" s="336"/>
      <c r="D95" s="535" t="s">
        <v>1387</v>
      </c>
      <c r="E95" s="336">
        <f>Questionnaire!C77</f>
        <v>0</v>
      </c>
      <c r="F95" s="336"/>
      <c r="G95" s="12">
        <f>ROW()</f>
        <v>95</v>
      </c>
    </row>
    <row r="96" spans="2:10" x14ac:dyDescent="0.2">
      <c r="B96" s="336" t="s">
        <v>267</v>
      </c>
      <c r="C96" s="336" t="s">
        <v>104</v>
      </c>
      <c r="D96" s="357" t="s">
        <v>356</v>
      </c>
      <c r="E96" s="336" t="str">
        <f>Questionnaire!P86</f>
        <v>..</v>
      </c>
      <c r="F96" s="336"/>
      <c r="G96" s="12">
        <f>ROW()</f>
        <v>96</v>
      </c>
      <c r="H96" s="12">
        <v>108</v>
      </c>
      <c r="I96" s="12">
        <v>108</v>
      </c>
      <c r="J96" s="12">
        <v>108</v>
      </c>
    </row>
    <row r="97" spans="2:10" x14ac:dyDescent="0.2">
      <c r="B97" s="336"/>
      <c r="C97" s="336"/>
      <c r="D97" s="357" t="s">
        <v>152</v>
      </c>
      <c r="E97" s="336" t="str">
        <f>Questionnaire!P87</f>
        <v>..</v>
      </c>
      <c r="F97" s="336"/>
      <c r="G97" s="12">
        <f>ROW()</f>
        <v>97</v>
      </c>
      <c r="H97" s="12">
        <v>109</v>
      </c>
      <c r="I97" s="12">
        <v>109</v>
      </c>
      <c r="J97" s="12">
        <v>109</v>
      </c>
    </row>
    <row r="98" spans="2:10" x14ac:dyDescent="0.2">
      <c r="B98" s="336"/>
      <c r="C98" s="336"/>
      <c r="D98" s="357" t="s">
        <v>307</v>
      </c>
      <c r="E98" s="336" t="str">
        <f>Questionnaire!P89</f>
        <v>..</v>
      </c>
      <c r="F98" s="336"/>
      <c r="G98" s="12">
        <f>ROW()</f>
        <v>98</v>
      </c>
      <c r="H98" s="12">
        <v>110</v>
      </c>
      <c r="I98" s="12">
        <v>110</v>
      </c>
      <c r="J98" s="12">
        <v>110</v>
      </c>
    </row>
    <row r="99" spans="2:10" x14ac:dyDescent="0.2">
      <c r="B99" s="336"/>
      <c r="C99" s="336"/>
      <c r="D99" s="357" t="s">
        <v>152</v>
      </c>
      <c r="E99" s="336" t="str">
        <f>Questionnaire!P90</f>
        <v>..</v>
      </c>
      <c r="F99" s="336"/>
      <c r="G99" s="12">
        <f>ROW()</f>
        <v>99</v>
      </c>
      <c r="H99" s="12">
        <v>111</v>
      </c>
      <c r="I99" s="12">
        <v>111</v>
      </c>
      <c r="J99" s="12">
        <v>111</v>
      </c>
    </row>
    <row r="100" spans="2:10" x14ac:dyDescent="0.2">
      <c r="B100" s="336"/>
      <c r="C100" s="336" t="s">
        <v>106</v>
      </c>
      <c r="D100" s="356" t="s">
        <v>355</v>
      </c>
      <c r="E100" s="336" t="str">
        <f>Questionnaire!T85</f>
        <v>..</v>
      </c>
      <c r="F100" s="336"/>
      <c r="G100" s="12">
        <f>ROW()</f>
        <v>100</v>
      </c>
      <c r="H100" s="12">
        <v>116</v>
      </c>
      <c r="I100" s="12">
        <v>116</v>
      </c>
      <c r="J100" s="12">
        <v>116</v>
      </c>
    </row>
    <row r="101" spans="2:10" x14ac:dyDescent="0.2">
      <c r="B101" s="336"/>
      <c r="C101" s="336"/>
      <c r="D101" s="356" t="s">
        <v>356</v>
      </c>
      <c r="E101" s="336" t="str">
        <f>Questionnaire!T86</f>
        <v>..</v>
      </c>
      <c r="F101" s="336"/>
      <c r="G101" s="12">
        <f>ROW()</f>
        <v>101</v>
      </c>
      <c r="H101" s="12">
        <v>117</v>
      </c>
      <c r="I101" s="12">
        <v>117</v>
      </c>
      <c r="J101" s="12">
        <v>117</v>
      </c>
    </row>
    <row r="102" spans="2:10" x14ac:dyDescent="0.2">
      <c r="B102" s="336"/>
      <c r="C102" s="336"/>
      <c r="D102" s="356" t="s">
        <v>152</v>
      </c>
      <c r="E102" s="336" t="str">
        <f>Questionnaire!T87</f>
        <v>..</v>
      </c>
      <c r="F102" s="336"/>
      <c r="G102" s="12">
        <f>ROW()</f>
        <v>102</v>
      </c>
      <c r="H102" s="12">
        <v>118</v>
      </c>
      <c r="I102" s="12">
        <v>118</v>
      </c>
      <c r="J102" s="12">
        <v>118</v>
      </c>
    </row>
    <row r="103" spans="2:10" x14ac:dyDescent="0.2">
      <c r="B103" s="336"/>
      <c r="C103" s="336"/>
      <c r="D103" s="356" t="s">
        <v>307</v>
      </c>
      <c r="E103" s="336" t="str">
        <f>Questionnaire!T89</f>
        <v>..</v>
      </c>
      <c r="F103" s="336"/>
      <c r="G103" s="12">
        <f>ROW()</f>
        <v>103</v>
      </c>
      <c r="H103" s="12">
        <v>119</v>
      </c>
      <c r="I103" s="12">
        <v>119</v>
      </c>
      <c r="J103" s="12">
        <v>119</v>
      </c>
    </row>
    <row r="104" spans="2:10" x14ac:dyDescent="0.2">
      <c r="B104" s="336"/>
      <c r="C104" s="336"/>
      <c r="D104" s="356" t="s">
        <v>152</v>
      </c>
      <c r="E104" s="336" t="str">
        <f>Questionnaire!T90</f>
        <v>..</v>
      </c>
      <c r="F104" s="336"/>
      <c r="G104" s="12">
        <f>ROW()</f>
        <v>104</v>
      </c>
      <c r="H104" s="12">
        <v>120</v>
      </c>
      <c r="I104" s="12">
        <v>120</v>
      </c>
      <c r="J104" s="12">
        <v>120</v>
      </c>
    </row>
    <row r="105" spans="2:10" x14ac:dyDescent="0.2">
      <c r="B105" s="336"/>
      <c r="C105" s="336" t="s">
        <v>102</v>
      </c>
      <c r="D105" s="357" t="s">
        <v>356</v>
      </c>
      <c r="E105" s="336" t="str">
        <f>Questionnaire!X86</f>
        <v>..</v>
      </c>
      <c r="F105" s="336"/>
      <c r="G105" s="12">
        <f>ROW()</f>
        <v>105</v>
      </c>
      <c r="H105" s="12">
        <v>125</v>
      </c>
      <c r="I105" s="12">
        <v>125</v>
      </c>
      <c r="J105" s="12">
        <v>125</v>
      </c>
    </row>
    <row r="106" spans="2:10" x14ac:dyDescent="0.2">
      <c r="B106" s="336"/>
      <c r="C106" s="336"/>
      <c r="D106" s="357" t="s">
        <v>152</v>
      </c>
      <c r="E106" s="336" t="str">
        <f>Questionnaire!X87</f>
        <v>..</v>
      </c>
      <c r="F106" s="336"/>
      <c r="G106" s="12">
        <f>ROW()</f>
        <v>106</v>
      </c>
      <c r="H106" s="12">
        <v>126</v>
      </c>
      <c r="I106" s="12">
        <v>126</v>
      </c>
      <c r="J106" s="12">
        <v>126</v>
      </c>
    </row>
    <row r="107" spans="2:10" x14ac:dyDescent="0.2">
      <c r="B107" s="336"/>
      <c r="C107" s="336"/>
      <c r="D107" s="357" t="s">
        <v>307</v>
      </c>
      <c r="E107" s="336" t="str">
        <f>Questionnaire!X89</f>
        <v>..</v>
      </c>
      <c r="F107" s="336"/>
      <c r="G107" s="12">
        <f>ROW()</f>
        <v>107</v>
      </c>
      <c r="H107" s="12">
        <v>127</v>
      </c>
      <c r="I107" s="12">
        <v>127</v>
      </c>
      <c r="J107" s="12">
        <v>127</v>
      </c>
    </row>
    <row r="108" spans="2:10" x14ac:dyDescent="0.2">
      <c r="B108" s="336"/>
      <c r="C108" s="336"/>
      <c r="D108" s="357" t="s">
        <v>152</v>
      </c>
      <c r="E108" s="336" t="str">
        <f>Questionnaire!X90</f>
        <v>..</v>
      </c>
      <c r="F108" s="336"/>
      <c r="G108" s="12">
        <f>ROW()</f>
        <v>108</v>
      </c>
      <c r="H108" s="12">
        <v>128</v>
      </c>
      <c r="I108" s="12">
        <v>128</v>
      </c>
      <c r="J108" s="12">
        <v>128</v>
      </c>
    </row>
    <row r="109" spans="2:10" x14ac:dyDescent="0.2">
      <c r="B109" s="336"/>
      <c r="C109" s="336"/>
      <c r="D109" s="535" t="s">
        <v>1387</v>
      </c>
      <c r="E109" s="336">
        <f>Questionnaire!C94</f>
        <v>0</v>
      </c>
      <c r="F109" s="336"/>
      <c r="G109" s="12">
        <f>ROW()</f>
        <v>109</v>
      </c>
    </row>
    <row r="110" spans="2:10" x14ac:dyDescent="0.2">
      <c r="B110" s="336" t="s">
        <v>248</v>
      </c>
      <c r="C110" s="336" t="s">
        <v>822</v>
      </c>
      <c r="D110" s="356" t="s">
        <v>355</v>
      </c>
      <c r="E110" s="336" t="str">
        <f>Questionnaire!P103</f>
        <v>..</v>
      </c>
      <c r="F110" s="336"/>
      <c r="G110" s="12">
        <f>ROW()</f>
        <v>110</v>
      </c>
      <c r="H110" s="12">
        <v>133</v>
      </c>
      <c r="I110" s="12">
        <v>133</v>
      </c>
      <c r="J110" s="12">
        <v>133</v>
      </c>
    </row>
    <row r="111" spans="2:10" x14ac:dyDescent="0.2">
      <c r="B111" s="336"/>
      <c r="C111" s="336"/>
      <c r="D111" s="357" t="s">
        <v>356</v>
      </c>
      <c r="E111" s="336" t="str">
        <f>Questionnaire!P104</f>
        <v>..</v>
      </c>
      <c r="F111" s="336"/>
      <c r="G111" s="12">
        <f>ROW()</f>
        <v>111</v>
      </c>
      <c r="H111" s="12">
        <v>134</v>
      </c>
      <c r="I111" s="12">
        <v>134</v>
      </c>
      <c r="J111" s="12">
        <v>134</v>
      </c>
    </row>
    <row r="112" spans="2:10" x14ac:dyDescent="0.2">
      <c r="B112" s="336"/>
      <c r="C112" s="336"/>
      <c r="D112" s="356" t="s">
        <v>152</v>
      </c>
      <c r="E112" s="336" t="str">
        <f>Questionnaire!P105</f>
        <v>..</v>
      </c>
      <c r="F112" s="336"/>
      <c r="G112" s="12">
        <f>ROW()</f>
        <v>112</v>
      </c>
      <c r="H112" s="12">
        <v>135</v>
      </c>
      <c r="I112" s="12">
        <v>135</v>
      </c>
      <c r="J112" s="12">
        <v>135</v>
      </c>
    </row>
    <row r="113" spans="1:10" x14ac:dyDescent="0.2">
      <c r="B113" s="336"/>
      <c r="C113" s="336"/>
      <c r="D113" s="356" t="s">
        <v>307</v>
      </c>
      <c r="E113" s="336" t="str">
        <f>Questionnaire!P107</f>
        <v>..</v>
      </c>
      <c r="F113" s="336"/>
      <c r="G113" s="12">
        <f>ROW()</f>
        <v>113</v>
      </c>
      <c r="H113" s="12">
        <v>136</v>
      </c>
      <c r="I113" s="12">
        <v>136</v>
      </c>
      <c r="J113" s="12">
        <v>136</v>
      </c>
    </row>
    <row r="114" spans="1:10" x14ac:dyDescent="0.2">
      <c r="B114" s="336"/>
      <c r="C114" s="336"/>
      <c r="D114" s="356" t="s">
        <v>152</v>
      </c>
      <c r="E114" s="336" t="str">
        <f>Questionnaire!P108</f>
        <v>..</v>
      </c>
      <c r="F114" s="336"/>
      <c r="G114" s="12">
        <f>ROW()</f>
        <v>114</v>
      </c>
      <c r="H114" s="12">
        <v>137</v>
      </c>
      <c r="I114" s="12">
        <v>137</v>
      </c>
      <c r="J114" s="12">
        <v>137</v>
      </c>
    </row>
    <row r="115" spans="1:10" x14ac:dyDescent="0.2">
      <c r="B115" s="336"/>
      <c r="C115" s="336"/>
      <c r="D115" s="356" t="s">
        <v>308</v>
      </c>
      <c r="E115" s="336" t="str">
        <f>Questionnaire!P110</f>
        <v>..</v>
      </c>
      <c r="F115" s="336"/>
      <c r="G115" s="12">
        <f>ROW()</f>
        <v>115</v>
      </c>
      <c r="H115" s="12">
        <v>138</v>
      </c>
      <c r="I115" s="12">
        <v>138</v>
      </c>
      <c r="J115" s="12">
        <v>138</v>
      </c>
    </row>
    <row r="116" spans="1:10" x14ac:dyDescent="0.2">
      <c r="B116" s="336"/>
      <c r="C116" s="336"/>
      <c r="D116" s="356" t="s">
        <v>152</v>
      </c>
      <c r="E116" s="336" t="str">
        <f>Questionnaire!P111</f>
        <v>..</v>
      </c>
      <c r="F116" s="336"/>
      <c r="G116" s="12">
        <f>ROW()</f>
        <v>116</v>
      </c>
      <c r="H116" s="12">
        <v>139</v>
      </c>
      <c r="I116" s="12">
        <v>139</v>
      </c>
      <c r="J116" s="12">
        <v>139</v>
      </c>
    </row>
    <row r="117" spans="1:10" x14ac:dyDescent="0.2">
      <c r="B117" s="336"/>
      <c r="C117" s="336"/>
      <c r="D117" s="356" t="s">
        <v>247</v>
      </c>
      <c r="E117" s="336" t="str">
        <f>Questionnaire!P113</f>
        <v>..</v>
      </c>
      <c r="F117" s="336"/>
      <c r="G117" s="12">
        <f>ROW()</f>
        <v>117</v>
      </c>
      <c r="H117" s="12">
        <v>140</v>
      </c>
      <c r="I117" s="12">
        <v>140</v>
      </c>
      <c r="J117" s="12">
        <v>140</v>
      </c>
    </row>
    <row r="118" spans="1:10" x14ac:dyDescent="0.2">
      <c r="B118" s="336"/>
      <c r="C118" s="336"/>
      <c r="D118" s="356" t="s">
        <v>152</v>
      </c>
      <c r="E118" s="336" t="str">
        <f>Questionnaire!P114</f>
        <v>..</v>
      </c>
      <c r="F118" s="336"/>
      <c r="G118" s="12">
        <f>ROW()</f>
        <v>118</v>
      </c>
      <c r="H118" s="12">
        <v>141</v>
      </c>
      <c r="I118" s="12">
        <v>141</v>
      </c>
      <c r="J118" s="12">
        <v>141</v>
      </c>
    </row>
    <row r="119" spans="1:10" x14ac:dyDescent="0.2">
      <c r="C119" s="336" t="s">
        <v>107</v>
      </c>
      <c r="D119" s="356" t="s">
        <v>355</v>
      </c>
      <c r="E119" s="336" t="str">
        <f>Questionnaire!T103</f>
        <v>..</v>
      </c>
      <c r="F119" s="336"/>
      <c r="G119" s="12">
        <f>ROW()</f>
        <v>119</v>
      </c>
      <c r="H119" s="12">
        <v>142</v>
      </c>
      <c r="I119" s="12">
        <v>142</v>
      </c>
      <c r="J119" s="12">
        <v>142</v>
      </c>
    </row>
    <row r="120" spans="1:10" x14ac:dyDescent="0.2">
      <c r="A120" s="336"/>
      <c r="B120" s="336"/>
      <c r="C120" s="336"/>
      <c r="D120" s="356" t="s">
        <v>307</v>
      </c>
      <c r="E120" s="336" t="str">
        <f>Questionnaire!T107</f>
        <v>..</v>
      </c>
      <c r="F120" s="336"/>
      <c r="G120" s="12">
        <f>ROW()</f>
        <v>120</v>
      </c>
      <c r="H120" s="12">
        <v>143</v>
      </c>
      <c r="I120" s="12">
        <v>143</v>
      </c>
      <c r="J120" s="12">
        <v>143</v>
      </c>
    </row>
    <row r="121" spans="1:10" x14ac:dyDescent="0.2">
      <c r="A121" s="336"/>
      <c r="B121" s="336"/>
      <c r="C121" s="336"/>
      <c r="D121" s="356" t="s">
        <v>308</v>
      </c>
      <c r="E121" s="336" t="str">
        <f>Questionnaire!T110</f>
        <v>..</v>
      </c>
      <c r="F121" s="336"/>
      <c r="G121" s="12">
        <f>ROW()</f>
        <v>121</v>
      </c>
      <c r="H121" s="12">
        <v>144</v>
      </c>
      <c r="I121" s="12">
        <v>144</v>
      </c>
      <c r="J121" s="12">
        <v>144</v>
      </c>
    </row>
    <row r="122" spans="1:10" x14ac:dyDescent="0.2">
      <c r="A122" s="336"/>
      <c r="B122" s="336"/>
      <c r="C122" s="336"/>
      <c r="D122" s="356" t="s">
        <v>247</v>
      </c>
      <c r="E122" s="336" t="str">
        <f>Questionnaire!T113</f>
        <v>..</v>
      </c>
      <c r="F122" s="336"/>
      <c r="G122" s="12">
        <f>ROW()</f>
        <v>122</v>
      </c>
      <c r="H122" s="12">
        <v>145</v>
      </c>
      <c r="I122" s="12">
        <v>145</v>
      </c>
      <c r="J122" s="12">
        <v>145</v>
      </c>
    </row>
    <row r="123" spans="1:10" x14ac:dyDescent="0.2">
      <c r="A123" s="336"/>
      <c r="B123" s="336"/>
      <c r="C123" s="336" t="s">
        <v>205</v>
      </c>
      <c r="D123" s="356" t="s">
        <v>355</v>
      </c>
      <c r="E123" s="336" t="str">
        <f>Questionnaire!X103</f>
        <v>..</v>
      </c>
      <c r="F123" s="336"/>
      <c r="G123" s="12">
        <f>ROW()</f>
        <v>123</v>
      </c>
      <c r="H123" s="12">
        <v>146</v>
      </c>
      <c r="I123" s="12">
        <v>146</v>
      </c>
      <c r="J123" s="12">
        <v>146</v>
      </c>
    </row>
    <row r="124" spans="1:10" x14ac:dyDescent="0.2">
      <c r="A124" s="336"/>
      <c r="B124" s="336"/>
      <c r="C124" s="336"/>
      <c r="D124" s="357" t="s">
        <v>356</v>
      </c>
      <c r="E124" s="336" t="str">
        <f>Questionnaire!X104</f>
        <v>..</v>
      </c>
      <c r="F124" s="336"/>
      <c r="G124" s="12">
        <f>ROW()</f>
        <v>124</v>
      </c>
      <c r="H124" s="12">
        <v>147</v>
      </c>
      <c r="I124" s="12">
        <v>147</v>
      </c>
      <c r="J124" s="12">
        <v>147</v>
      </c>
    </row>
    <row r="125" spans="1:10" x14ac:dyDescent="0.2">
      <c r="A125" s="336"/>
      <c r="B125" s="336"/>
      <c r="C125" s="336"/>
      <c r="D125" s="356" t="s">
        <v>152</v>
      </c>
      <c r="E125" s="336" t="str">
        <f>Questionnaire!X105</f>
        <v>..</v>
      </c>
      <c r="F125" s="336"/>
      <c r="G125" s="12">
        <f>ROW()</f>
        <v>125</v>
      </c>
      <c r="H125" s="12">
        <v>148</v>
      </c>
      <c r="I125" s="12">
        <v>148</v>
      </c>
      <c r="J125" s="12">
        <v>148</v>
      </c>
    </row>
    <row r="126" spans="1:10" x14ac:dyDescent="0.2">
      <c r="A126" s="336"/>
      <c r="B126" s="336"/>
      <c r="C126" s="336"/>
      <c r="D126" s="356" t="s">
        <v>307</v>
      </c>
      <c r="E126" s="336" t="str">
        <f>Questionnaire!X107</f>
        <v>..</v>
      </c>
      <c r="F126" s="336"/>
      <c r="G126" s="12">
        <f>ROW()</f>
        <v>126</v>
      </c>
      <c r="H126" s="12">
        <v>149</v>
      </c>
      <c r="I126" s="12">
        <v>149</v>
      </c>
      <c r="J126" s="12">
        <v>149</v>
      </c>
    </row>
    <row r="127" spans="1:10" x14ac:dyDescent="0.2">
      <c r="A127" s="336"/>
      <c r="B127" s="336"/>
      <c r="C127" s="336"/>
      <c r="D127" s="356" t="s">
        <v>152</v>
      </c>
      <c r="E127" s="336" t="str">
        <f>Questionnaire!X108</f>
        <v>..</v>
      </c>
      <c r="F127" s="336"/>
      <c r="G127" s="12">
        <f>ROW()</f>
        <v>127</v>
      </c>
      <c r="H127" s="12">
        <v>150</v>
      </c>
      <c r="I127" s="12">
        <v>150</v>
      </c>
      <c r="J127" s="12">
        <v>150</v>
      </c>
    </row>
    <row r="128" spans="1:10" x14ac:dyDescent="0.2">
      <c r="A128" s="336"/>
      <c r="B128" s="336"/>
      <c r="C128" s="336"/>
      <c r="D128" s="356" t="s">
        <v>308</v>
      </c>
      <c r="E128" s="336" t="str">
        <f>Questionnaire!X110</f>
        <v>..</v>
      </c>
      <c r="F128" s="336"/>
      <c r="G128" s="12">
        <f>ROW()</f>
        <v>128</v>
      </c>
      <c r="H128" s="12">
        <v>151</v>
      </c>
      <c r="I128" s="12">
        <v>151</v>
      </c>
      <c r="J128" s="12">
        <v>151</v>
      </c>
    </row>
    <row r="129" spans="1:10" x14ac:dyDescent="0.2">
      <c r="A129" s="336"/>
      <c r="B129" s="336"/>
      <c r="C129" s="336"/>
      <c r="D129" s="356" t="s">
        <v>152</v>
      </c>
      <c r="E129" s="336" t="str">
        <f>Questionnaire!X111</f>
        <v>..</v>
      </c>
      <c r="F129" s="336"/>
      <c r="G129" s="12">
        <f>ROW()</f>
        <v>129</v>
      </c>
      <c r="H129" s="12">
        <v>152</v>
      </c>
      <c r="I129" s="12">
        <v>152</v>
      </c>
      <c r="J129" s="12">
        <v>152</v>
      </c>
    </row>
    <row r="130" spans="1:10" x14ac:dyDescent="0.2">
      <c r="A130" s="336"/>
      <c r="B130" s="336"/>
      <c r="C130" s="336"/>
      <c r="D130" s="356" t="s">
        <v>247</v>
      </c>
      <c r="E130" s="336" t="str">
        <f>Questionnaire!X113</f>
        <v>..</v>
      </c>
      <c r="F130" s="336"/>
      <c r="G130" s="12">
        <f>ROW()</f>
        <v>130</v>
      </c>
      <c r="H130" s="12">
        <v>153</v>
      </c>
      <c r="I130" s="12">
        <v>153</v>
      </c>
      <c r="J130" s="12">
        <v>153</v>
      </c>
    </row>
    <row r="131" spans="1:10" x14ac:dyDescent="0.2">
      <c r="A131" s="336"/>
      <c r="B131" s="336"/>
      <c r="C131" s="336"/>
      <c r="D131" s="356" t="s">
        <v>152</v>
      </c>
      <c r="E131" s="336" t="str">
        <f>Questionnaire!X114</f>
        <v>..</v>
      </c>
      <c r="F131" s="336"/>
      <c r="G131" s="12">
        <f>ROW()</f>
        <v>131</v>
      </c>
      <c r="H131" s="12">
        <v>154</v>
      </c>
      <c r="I131" s="12">
        <v>154</v>
      </c>
      <c r="J131" s="12">
        <v>154</v>
      </c>
    </row>
    <row r="132" spans="1:10" x14ac:dyDescent="0.2">
      <c r="A132" s="336"/>
      <c r="B132" s="336"/>
      <c r="C132" s="336"/>
      <c r="D132" s="356" t="s">
        <v>252</v>
      </c>
      <c r="E132" s="336">
        <f>Questionnaire!C118</f>
        <v>0</v>
      </c>
      <c r="F132" s="336"/>
      <c r="G132" s="12">
        <f>ROW()</f>
        <v>132</v>
      </c>
      <c r="H132" s="12">
        <v>155</v>
      </c>
      <c r="I132" s="12">
        <v>155</v>
      </c>
      <c r="J132" s="12">
        <v>155</v>
      </c>
    </row>
    <row r="133" spans="1:10" x14ac:dyDescent="0.2">
      <c r="A133" s="336"/>
      <c r="B133" s="336"/>
      <c r="C133" s="336"/>
      <c r="D133" s="535" t="s">
        <v>1395</v>
      </c>
      <c r="E133" s="336" t="str">
        <f>Questionnaire!Y120</f>
        <v>..</v>
      </c>
      <c r="F133" s="336"/>
      <c r="G133" s="12">
        <f>ROW()</f>
        <v>133</v>
      </c>
    </row>
    <row r="134" spans="1:10" x14ac:dyDescent="0.2">
      <c r="A134" s="336"/>
      <c r="B134" s="336"/>
      <c r="C134" s="336"/>
      <c r="D134" s="535" t="s">
        <v>1387</v>
      </c>
      <c r="E134" s="336">
        <f>Questionnaire!C124</f>
        <v>0</v>
      </c>
      <c r="F134" s="336"/>
      <c r="G134" s="12">
        <f>ROW()</f>
        <v>134</v>
      </c>
    </row>
    <row r="135" spans="1:10" x14ac:dyDescent="0.2">
      <c r="A135" s="336" t="s">
        <v>238</v>
      </c>
      <c r="B135" s="336" t="s">
        <v>238</v>
      </c>
      <c r="C135" s="336" t="s">
        <v>100</v>
      </c>
      <c r="D135" s="357" t="s">
        <v>356</v>
      </c>
      <c r="E135" s="336" t="str">
        <f>Questionnaire!P138</f>
        <v>..</v>
      </c>
      <c r="F135" s="336"/>
      <c r="G135" s="12">
        <f>ROW()</f>
        <v>135</v>
      </c>
      <c r="H135" s="12">
        <v>156</v>
      </c>
      <c r="I135" s="12">
        <v>156</v>
      </c>
      <c r="J135" s="12">
        <v>156</v>
      </c>
    </row>
    <row r="136" spans="1:10" x14ac:dyDescent="0.2">
      <c r="A136" s="336"/>
      <c r="B136" s="336" t="s">
        <v>266</v>
      </c>
      <c r="C136" s="336"/>
      <c r="D136" s="356" t="s">
        <v>152</v>
      </c>
      <c r="E136" s="336" t="str">
        <f>Questionnaire!P139</f>
        <v>..</v>
      </c>
      <c r="F136" s="336"/>
      <c r="G136" s="12">
        <f>ROW()</f>
        <v>136</v>
      </c>
      <c r="H136" s="12">
        <v>157</v>
      </c>
      <c r="I136" s="12">
        <v>157</v>
      </c>
      <c r="J136" s="12">
        <v>157</v>
      </c>
    </row>
    <row r="137" spans="1:10" x14ac:dyDescent="0.2">
      <c r="A137" s="336"/>
      <c r="B137" s="336"/>
      <c r="C137" s="336"/>
      <c r="D137" s="356" t="s">
        <v>307</v>
      </c>
      <c r="E137" s="336" t="str">
        <f>Questionnaire!P141</f>
        <v>..</v>
      </c>
      <c r="F137" s="336"/>
      <c r="G137" s="12">
        <f>ROW()</f>
        <v>137</v>
      </c>
      <c r="H137" s="12">
        <v>158</v>
      </c>
      <c r="I137" s="12">
        <v>158</v>
      </c>
      <c r="J137" s="12">
        <v>158</v>
      </c>
    </row>
    <row r="138" spans="1:10" x14ac:dyDescent="0.2">
      <c r="A138" s="336"/>
      <c r="B138" s="336"/>
      <c r="C138" s="336"/>
      <c r="D138" s="356" t="s">
        <v>152</v>
      </c>
      <c r="E138" s="336" t="str">
        <f>Questionnaire!P142</f>
        <v>..</v>
      </c>
      <c r="F138" s="336"/>
      <c r="G138" s="12">
        <f>ROW()</f>
        <v>138</v>
      </c>
      <c r="H138" s="12">
        <v>159</v>
      </c>
      <c r="I138" s="12">
        <v>159</v>
      </c>
      <c r="J138" s="12">
        <v>159</v>
      </c>
    </row>
    <row r="139" spans="1:10" x14ac:dyDescent="0.2">
      <c r="A139" s="336"/>
      <c r="B139" s="336"/>
      <c r="C139" s="336" t="s">
        <v>357</v>
      </c>
      <c r="D139" s="356" t="s">
        <v>355</v>
      </c>
      <c r="E139" s="336" t="str">
        <f>Questionnaire!T137</f>
        <v>..</v>
      </c>
      <c r="F139" s="336"/>
      <c r="G139" s="12">
        <f>ROW()</f>
        <v>139</v>
      </c>
      <c r="H139" s="12">
        <v>164</v>
      </c>
      <c r="I139" s="12">
        <v>164</v>
      </c>
      <c r="J139" s="12">
        <v>164</v>
      </c>
    </row>
    <row r="140" spans="1:10" x14ac:dyDescent="0.2">
      <c r="A140" s="336"/>
      <c r="B140" s="336"/>
      <c r="C140" s="336"/>
      <c r="D140" s="357" t="s">
        <v>356</v>
      </c>
      <c r="E140" s="336" t="str">
        <f>Questionnaire!T138</f>
        <v>..</v>
      </c>
      <c r="F140" s="336"/>
      <c r="G140" s="12">
        <f>ROW()</f>
        <v>140</v>
      </c>
      <c r="H140" s="12">
        <v>165</v>
      </c>
      <c r="I140" s="12">
        <v>165</v>
      </c>
      <c r="J140" s="12">
        <v>165</v>
      </c>
    </row>
    <row r="141" spans="1:10" x14ac:dyDescent="0.2">
      <c r="A141" s="336"/>
      <c r="B141" s="336"/>
      <c r="C141" s="336"/>
      <c r="D141" s="356" t="s">
        <v>152</v>
      </c>
      <c r="E141" s="336" t="str">
        <f>Questionnaire!T139</f>
        <v>..</v>
      </c>
      <c r="F141" s="336"/>
      <c r="G141" s="12">
        <f>ROW()</f>
        <v>141</v>
      </c>
      <c r="H141" s="12">
        <v>166</v>
      </c>
      <c r="I141" s="12">
        <v>166</v>
      </c>
      <c r="J141" s="12">
        <v>166</v>
      </c>
    </row>
    <row r="142" spans="1:10" x14ac:dyDescent="0.2">
      <c r="A142" s="336"/>
      <c r="B142" s="336"/>
      <c r="C142" s="336"/>
      <c r="D142" s="356" t="s">
        <v>307</v>
      </c>
      <c r="E142" s="336" t="str">
        <f>Questionnaire!T141</f>
        <v>..</v>
      </c>
      <c r="F142" s="336"/>
      <c r="G142" s="12">
        <f>ROW()</f>
        <v>142</v>
      </c>
      <c r="H142" s="12">
        <v>167</v>
      </c>
      <c r="I142" s="12">
        <v>167</v>
      </c>
      <c r="J142" s="12">
        <v>167</v>
      </c>
    </row>
    <row r="143" spans="1:10" x14ac:dyDescent="0.2">
      <c r="A143" s="336"/>
      <c r="B143" s="336"/>
      <c r="C143" s="336"/>
      <c r="D143" s="356" t="s">
        <v>152</v>
      </c>
      <c r="E143" s="336" t="str">
        <f>Questionnaire!T142</f>
        <v>..</v>
      </c>
      <c r="F143" s="336"/>
      <c r="G143" s="12">
        <f>ROW()</f>
        <v>143</v>
      </c>
      <c r="H143" s="12">
        <v>168</v>
      </c>
      <c r="I143" s="12">
        <v>168</v>
      </c>
      <c r="J143" s="12">
        <v>168</v>
      </c>
    </row>
    <row r="144" spans="1:10" x14ac:dyDescent="0.2">
      <c r="A144" s="336"/>
      <c r="B144" s="336"/>
      <c r="C144" s="336" t="s">
        <v>358</v>
      </c>
      <c r="D144" s="357" t="s">
        <v>356</v>
      </c>
      <c r="E144" s="336" t="str">
        <f>Questionnaire!X138</f>
        <v>..</v>
      </c>
      <c r="F144" s="336"/>
      <c r="G144" s="12">
        <f>ROW()</f>
        <v>144</v>
      </c>
      <c r="H144" s="12">
        <v>173</v>
      </c>
      <c r="I144" s="12">
        <v>173</v>
      </c>
      <c r="J144" s="12">
        <v>173</v>
      </c>
    </row>
    <row r="145" spans="1:10" x14ac:dyDescent="0.2">
      <c r="A145" s="336"/>
      <c r="B145" s="336"/>
      <c r="C145" s="336"/>
      <c r="D145" s="356" t="s">
        <v>152</v>
      </c>
      <c r="E145" s="336" t="str">
        <f>Questionnaire!X139</f>
        <v>..</v>
      </c>
      <c r="F145" s="336"/>
      <c r="G145" s="12">
        <f>ROW()</f>
        <v>145</v>
      </c>
      <c r="H145" s="12">
        <v>174</v>
      </c>
      <c r="I145" s="12">
        <v>174</v>
      </c>
      <c r="J145" s="12">
        <v>174</v>
      </c>
    </row>
    <row r="146" spans="1:10" x14ac:dyDescent="0.2">
      <c r="A146" s="336"/>
      <c r="B146" s="336"/>
      <c r="C146" s="336"/>
      <c r="D146" s="356" t="s">
        <v>307</v>
      </c>
      <c r="E146" s="336" t="str">
        <f>Questionnaire!X141</f>
        <v>..</v>
      </c>
      <c r="F146" s="336"/>
      <c r="G146" s="12">
        <f>ROW()</f>
        <v>146</v>
      </c>
      <c r="H146" s="12">
        <v>175</v>
      </c>
      <c r="I146" s="12">
        <v>175</v>
      </c>
      <c r="J146" s="12">
        <v>175</v>
      </c>
    </row>
    <row r="147" spans="1:10" x14ac:dyDescent="0.2">
      <c r="A147" s="336"/>
      <c r="B147" s="336"/>
      <c r="C147" s="336"/>
      <c r="D147" s="356" t="s">
        <v>152</v>
      </c>
      <c r="E147" s="336" t="str">
        <f>Questionnaire!X142</f>
        <v>..</v>
      </c>
      <c r="F147" s="336"/>
      <c r="G147" s="12">
        <f>ROW()</f>
        <v>147</v>
      </c>
      <c r="H147" s="12">
        <v>176</v>
      </c>
      <c r="I147" s="12">
        <v>176</v>
      </c>
      <c r="J147" s="12">
        <v>176</v>
      </c>
    </row>
    <row r="148" spans="1:10" x14ac:dyDescent="0.2">
      <c r="A148" s="336"/>
      <c r="B148" s="336"/>
      <c r="C148" s="336"/>
      <c r="D148" s="535" t="s">
        <v>1387</v>
      </c>
      <c r="E148" s="336">
        <f>Questionnaire!C146</f>
        <v>0</v>
      </c>
      <c r="F148" s="336"/>
      <c r="G148" s="12">
        <f>ROW()</f>
        <v>148</v>
      </c>
    </row>
    <row r="149" spans="1:10" x14ac:dyDescent="0.2">
      <c r="A149" s="336"/>
      <c r="B149" s="336" t="s">
        <v>295</v>
      </c>
      <c r="C149" s="336" t="s">
        <v>359</v>
      </c>
      <c r="D149" s="357" t="s">
        <v>356</v>
      </c>
      <c r="E149" s="336" t="str">
        <f>Questionnaire!T156</f>
        <v>..</v>
      </c>
      <c r="F149" s="336"/>
      <c r="G149" s="12">
        <f>ROW()</f>
        <v>149</v>
      </c>
      <c r="H149" s="12">
        <v>181</v>
      </c>
      <c r="I149" s="12">
        <v>181</v>
      </c>
      <c r="J149" s="12">
        <v>181</v>
      </c>
    </row>
    <row r="150" spans="1:10" x14ac:dyDescent="0.2">
      <c r="A150" s="336"/>
      <c r="B150" s="336"/>
      <c r="C150" s="336"/>
      <c r="D150" s="356" t="s">
        <v>152</v>
      </c>
      <c r="E150" s="336" t="str">
        <f>Questionnaire!T157</f>
        <v>..</v>
      </c>
      <c r="F150" s="336"/>
      <c r="G150" s="12">
        <f>ROW()</f>
        <v>150</v>
      </c>
      <c r="H150" s="12">
        <v>182</v>
      </c>
      <c r="I150" s="12">
        <v>182</v>
      </c>
      <c r="J150" s="12">
        <v>182</v>
      </c>
    </row>
    <row r="151" spans="1:10" ht="12.75" customHeight="1" x14ac:dyDescent="0.2">
      <c r="A151" s="336"/>
      <c r="B151" s="336"/>
      <c r="C151" s="336"/>
      <c r="D151" s="356" t="s">
        <v>307</v>
      </c>
      <c r="E151" s="336" t="str">
        <f>Questionnaire!T159</f>
        <v>..</v>
      </c>
      <c r="F151" s="336"/>
      <c r="G151" s="12">
        <f>ROW()</f>
        <v>151</v>
      </c>
      <c r="H151" s="12">
        <v>183</v>
      </c>
      <c r="I151" s="12">
        <v>183</v>
      </c>
      <c r="J151" s="12">
        <v>183</v>
      </c>
    </row>
    <row r="152" spans="1:10" ht="12.75" customHeight="1" x14ac:dyDescent="0.2">
      <c r="A152" s="336"/>
      <c r="B152" s="336"/>
      <c r="C152" s="336"/>
      <c r="D152" s="356" t="s">
        <v>152</v>
      </c>
      <c r="E152" s="336" t="str">
        <f>Questionnaire!T160</f>
        <v>..</v>
      </c>
      <c r="F152" s="336"/>
      <c r="G152" s="12">
        <f>ROW()</f>
        <v>152</v>
      </c>
      <c r="H152" s="12">
        <v>184</v>
      </c>
      <c r="I152" s="12">
        <v>184</v>
      </c>
      <c r="J152" s="12">
        <v>184</v>
      </c>
    </row>
    <row r="153" spans="1:10" ht="12.75" customHeight="1" x14ac:dyDescent="0.2">
      <c r="A153" s="336"/>
      <c r="B153" s="336"/>
      <c r="C153" s="336" t="s">
        <v>85</v>
      </c>
      <c r="D153" s="357" t="s">
        <v>356</v>
      </c>
      <c r="E153" s="336" t="str">
        <f>Questionnaire!X156</f>
        <v>..</v>
      </c>
      <c r="F153" s="336"/>
      <c r="G153" s="12">
        <f>ROW()</f>
        <v>153</v>
      </c>
      <c r="H153" s="12">
        <v>189</v>
      </c>
      <c r="I153" s="12">
        <v>189</v>
      </c>
      <c r="J153" s="12">
        <v>189</v>
      </c>
    </row>
    <row r="154" spans="1:10" ht="12.75" customHeight="1" x14ac:dyDescent="0.2">
      <c r="A154" s="336"/>
      <c r="B154" s="336"/>
      <c r="C154" s="336"/>
      <c r="D154" s="356" t="s">
        <v>152</v>
      </c>
      <c r="E154" s="336" t="str">
        <f>Questionnaire!X157</f>
        <v>..</v>
      </c>
      <c r="F154" s="336"/>
      <c r="G154" s="12">
        <f>ROW()</f>
        <v>154</v>
      </c>
      <c r="H154" s="12">
        <v>190</v>
      </c>
      <c r="I154" s="12">
        <v>190</v>
      </c>
      <c r="J154" s="12">
        <v>190</v>
      </c>
    </row>
    <row r="155" spans="1:10" x14ac:dyDescent="0.2">
      <c r="A155" s="336"/>
      <c r="B155" s="336"/>
      <c r="C155" s="336"/>
      <c r="D155" s="356" t="s">
        <v>307</v>
      </c>
      <c r="E155" s="336" t="str">
        <f>Questionnaire!X159</f>
        <v>..</v>
      </c>
      <c r="F155" s="336"/>
      <c r="G155" s="12">
        <f>ROW()</f>
        <v>155</v>
      </c>
      <c r="H155" s="12">
        <v>191</v>
      </c>
      <c r="I155" s="12">
        <v>191</v>
      </c>
      <c r="J155" s="12">
        <v>191</v>
      </c>
    </row>
    <row r="156" spans="1:10" x14ac:dyDescent="0.2">
      <c r="A156" s="336"/>
      <c r="B156" s="336"/>
      <c r="C156" s="336"/>
      <c r="D156" s="356" t="s">
        <v>152</v>
      </c>
      <c r="E156" s="336" t="str">
        <f>Questionnaire!X160</f>
        <v>..</v>
      </c>
      <c r="F156" s="336"/>
      <c r="G156" s="12">
        <f>ROW()</f>
        <v>156</v>
      </c>
      <c r="H156" s="12">
        <v>192</v>
      </c>
      <c r="I156" s="12">
        <v>192</v>
      </c>
      <c r="J156" s="12">
        <v>192</v>
      </c>
    </row>
    <row r="157" spans="1:10" x14ac:dyDescent="0.2">
      <c r="A157" s="336"/>
      <c r="B157" s="336"/>
      <c r="C157" s="336"/>
      <c r="D157" s="535" t="s">
        <v>1387</v>
      </c>
      <c r="E157" s="336">
        <f>Questionnaire!C164</f>
        <v>0</v>
      </c>
      <c r="F157" s="336"/>
      <c r="G157" s="12">
        <f>ROW()</f>
        <v>157</v>
      </c>
    </row>
    <row r="158" spans="1:10" x14ac:dyDescent="0.2">
      <c r="A158" s="336"/>
      <c r="B158" s="336" t="s">
        <v>269</v>
      </c>
      <c r="C158" s="336" t="s">
        <v>359</v>
      </c>
      <c r="D158" s="357" t="s">
        <v>356</v>
      </c>
      <c r="E158" s="336" t="str">
        <f>Questionnaire!T173</f>
        <v>..</v>
      </c>
      <c r="F158" s="336"/>
      <c r="G158" s="12">
        <f>ROW()</f>
        <v>158</v>
      </c>
      <c r="H158" s="12">
        <v>197</v>
      </c>
      <c r="I158" s="12">
        <v>197</v>
      </c>
      <c r="J158" s="12">
        <v>197</v>
      </c>
    </row>
    <row r="159" spans="1:10" x14ac:dyDescent="0.2">
      <c r="A159" s="336"/>
      <c r="B159" s="336"/>
      <c r="C159" s="336"/>
      <c r="D159" s="356" t="s">
        <v>152</v>
      </c>
      <c r="E159" s="336" t="str">
        <f>Questionnaire!T174</f>
        <v>..</v>
      </c>
      <c r="F159" s="336"/>
      <c r="G159" s="12">
        <f>ROW()</f>
        <v>159</v>
      </c>
      <c r="H159" s="12">
        <v>198</v>
      </c>
      <c r="I159" s="12">
        <v>198</v>
      </c>
      <c r="J159" s="12">
        <v>198</v>
      </c>
    </row>
    <row r="160" spans="1:10" x14ac:dyDescent="0.2">
      <c r="A160" s="336"/>
      <c r="B160" s="336"/>
      <c r="C160" s="336"/>
      <c r="D160" s="356" t="s">
        <v>307</v>
      </c>
      <c r="E160" s="336" t="str">
        <f>Questionnaire!T176</f>
        <v>..</v>
      </c>
      <c r="F160" s="336"/>
      <c r="G160" s="12">
        <f>ROW()</f>
        <v>160</v>
      </c>
      <c r="H160" s="12">
        <v>199</v>
      </c>
      <c r="I160" s="12">
        <v>199</v>
      </c>
      <c r="J160" s="12">
        <v>199</v>
      </c>
    </row>
    <row r="161" spans="1:10" x14ac:dyDescent="0.2">
      <c r="A161" s="336"/>
      <c r="B161" s="336"/>
      <c r="C161" s="336"/>
      <c r="D161" s="356" t="s">
        <v>152</v>
      </c>
      <c r="E161" s="336" t="str">
        <f>Questionnaire!T177</f>
        <v>..</v>
      </c>
      <c r="F161" s="336"/>
      <c r="G161" s="12">
        <f>ROW()</f>
        <v>161</v>
      </c>
      <c r="H161" s="12">
        <v>200</v>
      </c>
      <c r="I161" s="12">
        <v>200</v>
      </c>
      <c r="J161" s="12">
        <v>200</v>
      </c>
    </row>
    <row r="162" spans="1:10" x14ac:dyDescent="0.2">
      <c r="A162" s="336"/>
      <c r="B162" s="336"/>
      <c r="C162" s="336" t="s">
        <v>85</v>
      </c>
      <c r="D162" s="357" t="s">
        <v>356</v>
      </c>
      <c r="E162" s="336" t="str">
        <f>Questionnaire!X173</f>
        <v>..</v>
      </c>
      <c r="F162" s="336"/>
      <c r="G162" s="12">
        <f>ROW()</f>
        <v>162</v>
      </c>
      <c r="H162" s="12">
        <v>205</v>
      </c>
      <c r="I162" s="12">
        <v>205</v>
      </c>
      <c r="J162" s="12">
        <v>205</v>
      </c>
    </row>
    <row r="163" spans="1:10" x14ac:dyDescent="0.2">
      <c r="A163" s="336"/>
      <c r="B163" s="336"/>
      <c r="C163" s="336"/>
      <c r="D163" s="356" t="s">
        <v>152</v>
      </c>
      <c r="E163" s="336" t="str">
        <f>Questionnaire!X174</f>
        <v>..</v>
      </c>
      <c r="F163" s="336"/>
      <c r="G163" s="12">
        <f>ROW()</f>
        <v>163</v>
      </c>
      <c r="H163" s="12">
        <v>206</v>
      </c>
      <c r="I163" s="12">
        <v>206</v>
      </c>
      <c r="J163" s="12">
        <v>206</v>
      </c>
    </row>
    <row r="164" spans="1:10" x14ac:dyDescent="0.2">
      <c r="A164" s="336"/>
      <c r="B164" s="336"/>
      <c r="C164" s="336"/>
      <c r="D164" s="356" t="s">
        <v>307</v>
      </c>
      <c r="E164" s="336" t="str">
        <f>Questionnaire!X176</f>
        <v>..</v>
      </c>
      <c r="F164" s="336"/>
      <c r="G164" s="12">
        <f>ROW()</f>
        <v>164</v>
      </c>
      <c r="H164" s="12">
        <v>207</v>
      </c>
      <c r="I164" s="12">
        <v>207</v>
      </c>
      <c r="J164" s="12">
        <v>207</v>
      </c>
    </row>
    <row r="165" spans="1:10" x14ac:dyDescent="0.2">
      <c r="A165" s="336"/>
      <c r="B165" s="336"/>
      <c r="C165" s="336"/>
      <c r="D165" s="356" t="s">
        <v>152</v>
      </c>
      <c r="E165" s="336" t="str">
        <f>Questionnaire!X177</f>
        <v>..</v>
      </c>
      <c r="F165" s="336"/>
      <c r="G165" s="12">
        <f>ROW()</f>
        <v>165</v>
      </c>
      <c r="H165" s="12">
        <v>208</v>
      </c>
      <c r="I165" s="12">
        <v>208</v>
      </c>
      <c r="J165" s="12">
        <v>208</v>
      </c>
    </row>
    <row r="166" spans="1:10" x14ac:dyDescent="0.2">
      <c r="A166" s="336"/>
      <c r="B166" s="336"/>
      <c r="C166" s="336"/>
      <c r="D166" s="535" t="s">
        <v>1387</v>
      </c>
      <c r="E166" s="336">
        <f>Questionnaire!C181</f>
        <v>0</v>
      </c>
      <c r="F166" s="336"/>
      <c r="G166" s="12">
        <f>ROW()</f>
        <v>166</v>
      </c>
    </row>
    <row r="167" spans="1:10" x14ac:dyDescent="0.2">
      <c r="A167" s="336"/>
      <c r="B167" s="336" t="s">
        <v>270</v>
      </c>
      <c r="C167" s="336" t="s">
        <v>94</v>
      </c>
      <c r="D167" s="357" t="s">
        <v>356</v>
      </c>
      <c r="E167" s="336" t="str">
        <f>Questionnaire!P189</f>
        <v>..</v>
      </c>
      <c r="F167" s="336"/>
      <c r="G167" s="12">
        <f>ROW()</f>
        <v>167</v>
      </c>
      <c r="H167" s="12">
        <v>213</v>
      </c>
      <c r="I167" s="12">
        <v>213</v>
      </c>
      <c r="J167" s="12">
        <v>213</v>
      </c>
    </row>
    <row r="168" spans="1:10" x14ac:dyDescent="0.2">
      <c r="A168" s="336"/>
      <c r="B168" s="336"/>
      <c r="C168" s="336"/>
      <c r="D168" s="356" t="s">
        <v>152</v>
      </c>
      <c r="E168" s="336" t="str">
        <f>Questionnaire!P190</f>
        <v>..</v>
      </c>
      <c r="F168" s="336"/>
      <c r="G168" s="12">
        <f>ROW()</f>
        <v>168</v>
      </c>
      <c r="H168" s="12">
        <v>214</v>
      </c>
      <c r="I168" s="12">
        <v>214</v>
      </c>
      <c r="J168" s="12">
        <v>214</v>
      </c>
    </row>
    <row r="169" spans="1:10" x14ac:dyDescent="0.2">
      <c r="A169" s="336"/>
      <c r="B169" s="336"/>
      <c r="C169" s="336"/>
      <c r="D169" s="356" t="s">
        <v>307</v>
      </c>
      <c r="E169" s="336" t="str">
        <f>Questionnaire!P192</f>
        <v>..</v>
      </c>
      <c r="F169" s="336"/>
      <c r="G169" s="12">
        <f>ROW()</f>
        <v>169</v>
      </c>
      <c r="H169" s="12">
        <v>215</v>
      </c>
      <c r="I169" s="12">
        <v>215</v>
      </c>
      <c r="J169" s="12">
        <v>215</v>
      </c>
    </row>
    <row r="170" spans="1:10" x14ac:dyDescent="0.2">
      <c r="A170" s="336"/>
      <c r="B170" s="336"/>
      <c r="C170" s="336"/>
      <c r="D170" s="356" t="s">
        <v>152</v>
      </c>
      <c r="E170" s="336" t="str">
        <f>Questionnaire!P193</f>
        <v>..</v>
      </c>
      <c r="F170" s="336"/>
      <c r="G170" s="12">
        <f>ROW()</f>
        <v>170</v>
      </c>
      <c r="H170" s="12">
        <v>216</v>
      </c>
      <c r="I170" s="12">
        <v>216</v>
      </c>
      <c r="J170" s="12">
        <v>216</v>
      </c>
    </row>
    <row r="171" spans="1:10" x14ac:dyDescent="0.2">
      <c r="A171" s="336"/>
      <c r="B171" s="336"/>
      <c r="C171" s="336"/>
      <c r="D171" s="356" t="s">
        <v>308</v>
      </c>
      <c r="E171" s="336" t="str">
        <f>Questionnaire!P195</f>
        <v>..</v>
      </c>
      <c r="F171" s="336"/>
      <c r="G171" s="12">
        <f>ROW()</f>
        <v>171</v>
      </c>
      <c r="H171" s="12">
        <v>217</v>
      </c>
      <c r="I171" s="12">
        <v>217</v>
      </c>
      <c r="J171" s="12">
        <v>217</v>
      </c>
    </row>
    <row r="172" spans="1:10" x14ac:dyDescent="0.2">
      <c r="A172" s="336"/>
      <c r="B172" s="336"/>
      <c r="C172" s="336"/>
      <c r="D172" s="356" t="s">
        <v>152</v>
      </c>
      <c r="E172" s="336" t="str">
        <f>Questionnaire!P196</f>
        <v>..</v>
      </c>
      <c r="F172" s="336"/>
      <c r="G172" s="12">
        <f>ROW()</f>
        <v>172</v>
      </c>
      <c r="H172" s="12">
        <v>218</v>
      </c>
      <c r="I172" s="12">
        <v>218</v>
      </c>
      <c r="J172" s="12">
        <v>218</v>
      </c>
    </row>
    <row r="173" spans="1:10" x14ac:dyDescent="0.2">
      <c r="A173" s="336"/>
      <c r="B173" s="336"/>
      <c r="C173" s="336"/>
      <c r="D173" s="356" t="s">
        <v>247</v>
      </c>
      <c r="E173" s="336" t="str">
        <f>Questionnaire!P198</f>
        <v>..</v>
      </c>
      <c r="F173" s="336"/>
      <c r="G173" s="12">
        <f>ROW()</f>
        <v>173</v>
      </c>
      <c r="H173" s="12">
        <v>219</v>
      </c>
      <c r="I173" s="12">
        <v>219</v>
      </c>
      <c r="J173" s="12">
        <v>219</v>
      </c>
    </row>
    <row r="174" spans="1:10" x14ac:dyDescent="0.2">
      <c r="A174" s="336"/>
      <c r="B174" s="336"/>
      <c r="C174" s="336"/>
      <c r="D174" s="356" t="s">
        <v>152</v>
      </c>
      <c r="E174" s="336" t="str">
        <f>Questionnaire!P199</f>
        <v>..</v>
      </c>
      <c r="F174" s="336"/>
      <c r="G174" s="12">
        <f>ROW()</f>
        <v>174</v>
      </c>
      <c r="H174" s="12">
        <v>220</v>
      </c>
      <c r="I174" s="12">
        <v>220</v>
      </c>
      <c r="J174" s="12">
        <v>220</v>
      </c>
    </row>
    <row r="175" spans="1:10" x14ac:dyDescent="0.2">
      <c r="A175" s="336"/>
      <c r="B175" s="336"/>
      <c r="C175" s="336" t="s">
        <v>95</v>
      </c>
      <c r="D175" s="357" t="s">
        <v>356</v>
      </c>
      <c r="E175" s="336" t="str">
        <f>Questionnaire!T189</f>
        <v>..</v>
      </c>
      <c r="F175" s="336"/>
      <c r="G175" s="12">
        <f>ROW()</f>
        <v>175</v>
      </c>
      <c r="H175" s="12">
        <v>221</v>
      </c>
      <c r="I175" s="12">
        <v>221</v>
      </c>
      <c r="J175" s="12">
        <v>221</v>
      </c>
    </row>
    <row r="176" spans="1:10" x14ac:dyDescent="0.2">
      <c r="A176" s="336"/>
      <c r="B176" s="336"/>
      <c r="C176" s="336"/>
      <c r="D176" s="356" t="s">
        <v>152</v>
      </c>
      <c r="E176" s="336" t="str">
        <f>Questionnaire!T190</f>
        <v>..</v>
      </c>
      <c r="F176" s="336"/>
      <c r="G176" s="12">
        <f>ROW()</f>
        <v>176</v>
      </c>
      <c r="H176" s="12">
        <v>222</v>
      </c>
      <c r="I176" s="12">
        <v>222</v>
      </c>
      <c r="J176" s="12">
        <v>222</v>
      </c>
    </row>
    <row r="177" spans="1:10" x14ac:dyDescent="0.2">
      <c r="A177" s="336"/>
      <c r="B177" s="336"/>
      <c r="C177" s="336"/>
      <c r="D177" s="356" t="s">
        <v>307</v>
      </c>
      <c r="E177" s="336" t="str">
        <f>Questionnaire!T192</f>
        <v>..</v>
      </c>
      <c r="F177" s="336"/>
      <c r="G177" s="12">
        <f>ROW()</f>
        <v>177</v>
      </c>
      <c r="H177" s="12">
        <v>223</v>
      </c>
      <c r="I177" s="12">
        <v>223</v>
      </c>
      <c r="J177" s="12">
        <v>223</v>
      </c>
    </row>
    <row r="178" spans="1:10" x14ac:dyDescent="0.2">
      <c r="A178" s="336"/>
      <c r="B178" s="336"/>
      <c r="C178" s="336"/>
      <c r="D178" s="356" t="s">
        <v>152</v>
      </c>
      <c r="E178" s="336" t="str">
        <f>Questionnaire!T193</f>
        <v>..</v>
      </c>
      <c r="F178" s="336"/>
      <c r="G178" s="12">
        <f>ROW()</f>
        <v>178</v>
      </c>
      <c r="H178" s="12">
        <v>224</v>
      </c>
      <c r="I178" s="12">
        <v>224</v>
      </c>
      <c r="J178" s="12">
        <v>224</v>
      </c>
    </row>
    <row r="179" spans="1:10" x14ac:dyDescent="0.2">
      <c r="A179" s="336"/>
      <c r="B179" s="336"/>
      <c r="C179" s="336"/>
      <c r="D179" s="356" t="s">
        <v>308</v>
      </c>
      <c r="E179" s="336" t="str">
        <f>Questionnaire!T195</f>
        <v>..</v>
      </c>
      <c r="F179" s="336"/>
      <c r="G179" s="12">
        <f>ROW()</f>
        <v>179</v>
      </c>
      <c r="H179" s="12">
        <v>225</v>
      </c>
      <c r="I179" s="12">
        <v>225</v>
      </c>
      <c r="J179" s="12">
        <v>225</v>
      </c>
    </row>
    <row r="180" spans="1:10" x14ac:dyDescent="0.2">
      <c r="A180" s="336"/>
      <c r="B180" s="336"/>
      <c r="C180" s="336"/>
      <c r="D180" s="356" t="s">
        <v>152</v>
      </c>
      <c r="E180" s="336" t="str">
        <f>Questionnaire!T196</f>
        <v>..</v>
      </c>
      <c r="F180" s="336"/>
      <c r="G180" s="12">
        <f>ROW()</f>
        <v>180</v>
      </c>
      <c r="H180" s="12">
        <v>226</v>
      </c>
      <c r="I180" s="12">
        <v>226</v>
      </c>
      <c r="J180" s="12">
        <v>226</v>
      </c>
    </row>
    <row r="181" spans="1:10" x14ac:dyDescent="0.2">
      <c r="A181" s="336"/>
      <c r="B181" s="336"/>
      <c r="C181" s="336"/>
      <c r="D181" s="356" t="s">
        <v>247</v>
      </c>
      <c r="E181" s="336" t="str">
        <f>Questionnaire!T198</f>
        <v>..</v>
      </c>
      <c r="F181" s="336"/>
      <c r="G181" s="12">
        <f>ROW()</f>
        <v>181</v>
      </c>
      <c r="H181" s="12">
        <v>227</v>
      </c>
      <c r="I181" s="12">
        <v>227</v>
      </c>
      <c r="J181" s="12">
        <v>227</v>
      </c>
    </row>
    <row r="182" spans="1:10" x14ac:dyDescent="0.2">
      <c r="A182" s="336"/>
      <c r="B182" s="336"/>
      <c r="C182" s="336"/>
      <c r="D182" s="356" t="s">
        <v>152</v>
      </c>
      <c r="E182" s="336" t="str">
        <f>Questionnaire!T199</f>
        <v>..</v>
      </c>
      <c r="F182" s="336"/>
      <c r="G182" s="12">
        <f>ROW()</f>
        <v>182</v>
      </c>
      <c r="H182" s="12">
        <v>228</v>
      </c>
      <c r="I182" s="12">
        <v>228</v>
      </c>
      <c r="J182" s="12">
        <v>228</v>
      </c>
    </row>
    <row r="183" spans="1:10" x14ac:dyDescent="0.2">
      <c r="A183" s="336"/>
      <c r="B183" s="336"/>
      <c r="C183" s="336" t="s">
        <v>96</v>
      </c>
      <c r="D183" s="357" t="s">
        <v>356</v>
      </c>
      <c r="E183" s="336" t="str">
        <f>Questionnaire!X189</f>
        <v>..</v>
      </c>
      <c r="F183" s="336"/>
      <c r="G183" s="12">
        <f>ROW()</f>
        <v>183</v>
      </c>
      <c r="H183" s="12">
        <v>229</v>
      </c>
      <c r="I183" s="12">
        <v>229</v>
      </c>
      <c r="J183" s="12">
        <v>229</v>
      </c>
    </row>
    <row r="184" spans="1:10" x14ac:dyDescent="0.2">
      <c r="A184" s="336"/>
      <c r="B184" s="336"/>
      <c r="C184" s="336"/>
      <c r="D184" s="356" t="s">
        <v>152</v>
      </c>
      <c r="E184" s="336" t="str">
        <f>Questionnaire!X190</f>
        <v>..</v>
      </c>
      <c r="F184" s="336"/>
      <c r="G184" s="12">
        <f>ROW()</f>
        <v>184</v>
      </c>
      <c r="H184" s="12">
        <v>230</v>
      </c>
      <c r="I184" s="12">
        <v>230</v>
      </c>
      <c r="J184" s="12">
        <v>230</v>
      </c>
    </row>
    <row r="185" spans="1:10" x14ac:dyDescent="0.2">
      <c r="A185" s="336"/>
      <c r="B185" s="336"/>
      <c r="C185" s="336"/>
      <c r="D185" s="356" t="s">
        <v>307</v>
      </c>
      <c r="E185" s="336" t="str">
        <f>Questionnaire!X192</f>
        <v>..</v>
      </c>
      <c r="F185" s="336"/>
      <c r="G185" s="12">
        <f>ROW()</f>
        <v>185</v>
      </c>
      <c r="H185" s="12">
        <v>231</v>
      </c>
      <c r="I185" s="12">
        <v>231</v>
      </c>
      <c r="J185" s="12">
        <v>231</v>
      </c>
    </row>
    <row r="186" spans="1:10" x14ac:dyDescent="0.2">
      <c r="A186" s="336"/>
      <c r="B186" s="336"/>
      <c r="C186" s="336"/>
      <c r="D186" s="356" t="s">
        <v>152</v>
      </c>
      <c r="E186" s="336" t="str">
        <f>Questionnaire!X193</f>
        <v>..</v>
      </c>
      <c r="F186" s="336"/>
      <c r="G186" s="12">
        <f>ROW()</f>
        <v>186</v>
      </c>
      <c r="H186" s="12">
        <v>232</v>
      </c>
      <c r="I186" s="12">
        <v>232</v>
      </c>
      <c r="J186" s="12">
        <v>232</v>
      </c>
    </row>
    <row r="187" spans="1:10" x14ac:dyDescent="0.2">
      <c r="A187" s="336"/>
      <c r="B187" s="336"/>
      <c r="C187" s="336"/>
      <c r="D187" s="356" t="s">
        <v>308</v>
      </c>
      <c r="E187" s="336" t="str">
        <f>Questionnaire!X195</f>
        <v>..</v>
      </c>
      <c r="F187" s="336"/>
      <c r="G187" s="12">
        <f>ROW()</f>
        <v>187</v>
      </c>
      <c r="H187" s="12">
        <v>233</v>
      </c>
      <c r="I187" s="12">
        <v>233</v>
      </c>
      <c r="J187" s="12">
        <v>233</v>
      </c>
    </row>
    <row r="188" spans="1:10" x14ac:dyDescent="0.2">
      <c r="A188" s="336"/>
      <c r="B188" s="336"/>
      <c r="C188" s="336"/>
      <c r="D188" s="356" t="s">
        <v>152</v>
      </c>
      <c r="E188" s="336" t="str">
        <f>Questionnaire!X196</f>
        <v>..</v>
      </c>
      <c r="F188" s="336"/>
      <c r="G188" s="12">
        <f>ROW()</f>
        <v>188</v>
      </c>
      <c r="H188" s="12">
        <v>234</v>
      </c>
      <c r="I188" s="12">
        <v>234</v>
      </c>
      <c r="J188" s="12">
        <v>234</v>
      </c>
    </row>
    <row r="189" spans="1:10" x14ac:dyDescent="0.2">
      <c r="A189" s="336"/>
      <c r="B189" s="336"/>
      <c r="C189" s="336"/>
      <c r="D189" s="356" t="s">
        <v>247</v>
      </c>
      <c r="E189" s="336" t="str">
        <f>Questionnaire!X198</f>
        <v>..</v>
      </c>
      <c r="F189" s="336"/>
      <c r="G189" s="12">
        <f>ROW()</f>
        <v>189</v>
      </c>
      <c r="H189" s="12">
        <v>235</v>
      </c>
      <c r="I189" s="12">
        <v>235</v>
      </c>
      <c r="J189" s="12">
        <v>235</v>
      </c>
    </row>
    <row r="190" spans="1:10" x14ac:dyDescent="0.2">
      <c r="A190" s="336"/>
      <c r="B190" s="336"/>
      <c r="C190" s="336"/>
      <c r="D190" s="356" t="s">
        <v>152</v>
      </c>
      <c r="E190" s="336" t="str">
        <f>Questionnaire!X199</f>
        <v>..</v>
      </c>
      <c r="F190" s="336"/>
      <c r="G190" s="12">
        <f>ROW()</f>
        <v>190</v>
      </c>
      <c r="H190" s="12">
        <v>236</v>
      </c>
      <c r="I190" s="12">
        <v>236</v>
      </c>
      <c r="J190" s="12">
        <v>236</v>
      </c>
    </row>
    <row r="191" spans="1:10" x14ac:dyDescent="0.2">
      <c r="A191" s="336"/>
      <c r="B191" s="336"/>
      <c r="C191" s="336"/>
      <c r="D191" s="535" t="s">
        <v>1395</v>
      </c>
      <c r="E191" s="336" t="str">
        <f>Questionnaire!Y201</f>
        <v>..</v>
      </c>
      <c r="F191" s="336"/>
      <c r="G191" s="12">
        <f>ROW()</f>
        <v>191</v>
      </c>
    </row>
    <row r="192" spans="1:10" x14ac:dyDescent="0.2">
      <c r="A192" s="336"/>
      <c r="B192" s="336"/>
      <c r="C192" s="336"/>
      <c r="D192" s="535" t="s">
        <v>1387</v>
      </c>
      <c r="E192" s="336">
        <f>Questionnaire!C205</f>
        <v>0</v>
      </c>
      <c r="F192" s="336"/>
      <c r="G192" s="12">
        <f>ROW()</f>
        <v>192</v>
      </c>
    </row>
    <row r="193" spans="1:10" x14ac:dyDescent="0.2">
      <c r="A193" s="336"/>
      <c r="B193" s="335" t="s">
        <v>855</v>
      </c>
      <c r="C193" s="335" t="s">
        <v>208</v>
      </c>
      <c r="D193" s="357" t="s">
        <v>356</v>
      </c>
      <c r="E193" s="336" t="str">
        <f>Questionnaire!P215</f>
        <v>..</v>
      </c>
      <c r="F193" s="336"/>
      <c r="G193" s="12">
        <f>ROW()</f>
        <v>193</v>
      </c>
      <c r="H193" s="12">
        <v>237</v>
      </c>
      <c r="I193" s="12">
        <v>237</v>
      </c>
      <c r="J193" s="12">
        <v>237</v>
      </c>
    </row>
    <row r="194" spans="1:10" x14ac:dyDescent="0.2">
      <c r="A194" s="336"/>
      <c r="B194" s="335"/>
      <c r="C194" s="335"/>
      <c r="D194" s="356" t="s">
        <v>152</v>
      </c>
      <c r="E194" s="336" t="str">
        <f>Questionnaire!P216</f>
        <v>..</v>
      </c>
      <c r="F194" s="336"/>
      <c r="G194" s="12">
        <f>ROW()</f>
        <v>194</v>
      </c>
      <c r="H194" s="12">
        <v>238</v>
      </c>
      <c r="I194" s="12">
        <v>238</v>
      </c>
      <c r="J194" s="12">
        <v>238</v>
      </c>
    </row>
    <row r="195" spans="1:10" x14ac:dyDescent="0.2">
      <c r="A195" s="336"/>
      <c r="B195" s="335"/>
      <c r="C195" s="335"/>
      <c r="D195" s="356" t="s">
        <v>307</v>
      </c>
      <c r="E195" s="336" t="str">
        <f>Questionnaire!P218</f>
        <v>..</v>
      </c>
      <c r="F195" s="336"/>
      <c r="G195" s="12">
        <f>ROW()</f>
        <v>195</v>
      </c>
      <c r="H195" s="12">
        <v>239</v>
      </c>
      <c r="I195" s="12">
        <v>239</v>
      </c>
      <c r="J195" s="12">
        <v>239</v>
      </c>
    </row>
    <row r="196" spans="1:10" x14ac:dyDescent="0.2">
      <c r="A196" s="336"/>
      <c r="B196" s="335"/>
      <c r="C196" s="335"/>
      <c r="D196" s="356" t="s">
        <v>152</v>
      </c>
      <c r="E196" s="336" t="str">
        <f>Questionnaire!P219</f>
        <v>..</v>
      </c>
      <c r="F196" s="336"/>
      <c r="G196" s="12">
        <f>ROW()</f>
        <v>196</v>
      </c>
      <c r="H196" s="12">
        <v>240</v>
      </c>
      <c r="I196" s="12">
        <v>240</v>
      </c>
      <c r="J196" s="12">
        <v>240</v>
      </c>
    </row>
    <row r="197" spans="1:10" x14ac:dyDescent="0.2">
      <c r="A197" s="336"/>
      <c r="B197" s="335"/>
      <c r="C197" s="335"/>
      <c r="D197" s="356" t="s">
        <v>308</v>
      </c>
      <c r="E197" s="336" t="str">
        <f>Questionnaire!P221</f>
        <v>..</v>
      </c>
      <c r="F197" s="336"/>
      <c r="G197" s="12">
        <f>ROW()</f>
        <v>197</v>
      </c>
      <c r="H197" s="12">
        <v>241</v>
      </c>
      <c r="I197" s="12">
        <v>241</v>
      </c>
      <c r="J197" s="12">
        <v>241</v>
      </c>
    </row>
    <row r="198" spans="1:10" x14ac:dyDescent="0.2">
      <c r="A198" s="336"/>
      <c r="B198" s="335"/>
      <c r="C198" s="335"/>
      <c r="D198" s="356" t="s">
        <v>152</v>
      </c>
      <c r="E198" s="336" t="str">
        <f>Questionnaire!P222</f>
        <v>..</v>
      </c>
      <c r="F198" s="336"/>
      <c r="G198" s="12">
        <f>ROW()</f>
        <v>198</v>
      </c>
      <c r="H198" s="12">
        <v>242</v>
      </c>
      <c r="I198" s="12">
        <v>242</v>
      </c>
      <c r="J198" s="12">
        <v>242</v>
      </c>
    </row>
    <row r="199" spans="1:10" x14ac:dyDescent="0.2">
      <c r="A199" s="336"/>
      <c r="B199" s="335"/>
      <c r="C199" s="335"/>
      <c r="D199" s="356" t="s">
        <v>247</v>
      </c>
      <c r="E199" s="336" t="str">
        <f>Questionnaire!P224</f>
        <v>..</v>
      </c>
      <c r="F199" s="336"/>
      <c r="G199" s="12">
        <f>ROW()</f>
        <v>199</v>
      </c>
      <c r="H199" s="12">
        <v>243</v>
      </c>
      <c r="I199" s="12">
        <v>243</v>
      </c>
      <c r="J199" s="12">
        <v>243</v>
      </c>
    </row>
    <row r="200" spans="1:10" x14ac:dyDescent="0.2">
      <c r="A200" s="336"/>
      <c r="B200" s="335"/>
      <c r="C200" s="335"/>
      <c r="D200" s="356" t="s">
        <v>152</v>
      </c>
      <c r="E200" s="336" t="str">
        <f>Questionnaire!P225</f>
        <v>..</v>
      </c>
      <c r="F200" s="336"/>
      <c r="G200" s="12">
        <f>ROW()</f>
        <v>200</v>
      </c>
      <c r="H200" s="12">
        <v>244</v>
      </c>
      <c r="I200" s="12">
        <v>244</v>
      </c>
      <c r="J200" s="12">
        <v>244</v>
      </c>
    </row>
    <row r="201" spans="1:10" x14ac:dyDescent="0.2">
      <c r="A201" s="336"/>
      <c r="B201" s="335"/>
      <c r="C201" s="335" t="s">
        <v>857</v>
      </c>
      <c r="D201" s="357" t="s">
        <v>356</v>
      </c>
      <c r="E201" s="336" t="str">
        <f>Questionnaire!T215</f>
        <v>..</v>
      </c>
      <c r="F201" s="336"/>
      <c r="G201" s="12">
        <f>ROW()</f>
        <v>201</v>
      </c>
      <c r="H201" s="12">
        <v>245</v>
      </c>
      <c r="I201" s="12">
        <v>245</v>
      </c>
      <c r="J201" s="12">
        <v>245</v>
      </c>
    </row>
    <row r="202" spans="1:10" x14ac:dyDescent="0.2">
      <c r="A202" s="336"/>
      <c r="B202" s="335"/>
      <c r="C202" s="335"/>
      <c r="D202" s="356" t="s">
        <v>152</v>
      </c>
      <c r="E202" s="336" t="str">
        <f>Questionnaire!T216</f>
        <v>..</v>
      </c>
      <c r="F202" s="336"/>
      <c r="G202" s="12">
        <f>ROW()</f>
        <v>202</v>
      </c>
      <c r="H202" s="12">
        <v>246</v>
      </c>
      <c r="I202" s="12">
        <v>246</v>
      </c>
      <c r="J202" s="12">
        <v>246</v>
      </c>
    </row>
    <row r="203" spans="1:10" x14ac:dyDescent="0.2">
      <c r="A203" s="336"/>
      <c r="B203" s="335"/>
      <c r="C203" s="335"/>
      <c r="D203" s="356" t="s">
        <v>307</v>
      </c>
      <c r="E203" s="336" t="str">
        <f>Questionnaire!T218</f>
        <v>..</v>
      </c>
      <c r="F203" s="336"/>
      <c r="G203" s="12">
        <f>ROW()</f>
        <v>203</v>
      </c>
      <c r="H203" s="12">
        <v>247</v>
      </c>
      <c r="I203" s="12">
        <v>247</v>
      </c>
      <c r="J203" s="12">
        <v>247</v>
      </c>
    </row>
    <row r="204" spans="1:10" x14ac:dyDescent="0.2">
      <c r="A204" s="336"/>
      <c r="B204" s="335"/>
      <c r="C204" s="335"/>
      <c r="D204" s="356" t="s">
        <v>152</v>
      </c>
      <c r="E204" s="336" t="str">
        <f>Questionnaire!T219</f>
        <v>..</v>
      </c>
      <c r="F204" s="336"/>
      <c r="G204" s="12">
        <f>ROW()</f>
        <v>204</v>
      </c>
      <c r="H204" s="12">
        <v>248</v>
      </c>
      <c r="I204" s="12">
        <v>248</v>
      </c>
      <c r="J204" s="12">
        <v>248</v>
      </c>
    </row>
    <row r="205" spans="1:10" x14ac:dyDescent="0.2">
      <c r="A205" s="336"/>
      <c r="B205" s="335"/>
      <c r="C205" s="335"/>
      <c r="D205" s="356" t="s">
        <v>308</v>
      </c>
      <c r="E205" s="336">
        <f>Questionnaire!T221</f>
        <v>0</v>
      </c>
      <c r="F205" s="336"/>
      <c r="G205" s="12">
        <f>ROW()</f>
        <v>205</v>
      </c>
      <c r="H205" s="12">
        <v>249</v>
      </c>
      <c r="I205" s="12">
        <v>249</v>
      </c>
      <c r="J205" s="12">
        <v>249</v>
      </c>
    </row>
    <row r="206" spans="1:10" x14ac:dyDescent="0.2">
      <c r="A206" s="336"/>
      <c r="B206" s="335"/>
      <c r="C206" s="335"/>
      <c r="D206" s="356" t="s">
        <v>152</v>
      </c>
      <c r="E206" s="336">
        <f>Questionnaire!T222</f>
        <v>0</v>
      </c>
      <c r="F206" s="336"/>
      <c r="G206" s="12">
        <f>ROW()</f>
        <v>206</v>
      </c>
      <c r="H206" s="12">
        <v>250</v>
      </c>
      <c r="I206" s="12">
        <v>250</v>
      </c>
      <c r="J206" s="12">
        <v>250</v>
      </c>
    </row>
    <row r="207" spans="1:10" x14ac:dyDescent="0.2">
      <c r="A207" s="336"/>
      <c r="B207" s="335"/>
      <c r="C207" s="335"/>
      <c r="D207" s="356" t="s">
        <v>247</v>
      </c>
      <c r="E207" s="336">
        <f>Questionnaire!T224</f>
        <v>0</v>
      </c>
      <c r="F207" s="336"/>
      <c r="G207" s="12">
        <f>ROW()</f>
        <v>207</v>
      </c>
      <c r="H207" s="12">
        <v>251</v>
      </c>
      <c r="I207" s="12">
        <v>251</v>
      </c>
      <c r="J207" s="12">
        <v>251</v>
      </c>
    </row>
    <row r="208" spans="1:10" x14ac:dyDescent="0.2">
      <c r="A208" s="336"/>
      <c r="B208" s="335"/>
      <c r="C208" s="335"/>
      <c r="D208" s="356" t="s">
        <v>152</v>
      </c>
      <c r="E208" s="336">
        <f>Questionnaire!T225</f>
        <v>0</v>
      </c>
      <c r="F208" s="336"/>
      <c r="G208" s="12">
        <f>ROW()</f>
        <v>208</v>
      </c>
      <c r="H208" s="12">
        <v>252</v>
      </c>
      <c r="I208" s="12">
        <v>252</v>
      </c>
      <c r="J208" s="12">
        <v>252</v>
      </c>
    </row>
    <row r="209" spans="1:10" x14ac:dyDescent="0.2">
      <c r="A209" s="336"/>
      <c r="B209" s="335"/>
      <c r="C209" s="335" t="s">
        <v>858</v>
      </c>
      <c r="D209" s="356" t="s">
        <v>355</v>
      </c>
      <c r="E209" s="336" t="str">
        <f>Questionnaire!X214</f>
        <v>..</v>
      </c>
      <c r="F209" s="336"/>
      <c r="G209" s="12">
        <f>ROW()</f>
        <v>209</v>
      </c>
      <c r="H209" s="12">
        <v>253</v>
      </c>
      <c r="I209" s="12">
        <v>253</v>
      </c>
      <c r="J209" s="12">
        <v>253</v>
      </c>
    </row>
    <row r="210" spans="1:10" x14ac:dyDescent="0.2">
      <c r="A210" s="336"/>
      <c r="B210" s="335"/>
      <c r="C210" s="335"/>
      <c r="D210" s="357" t="s">
        <v>356</v>
      </c>
      <c r="E210" s="336" t="str">
        <f>Questionnaire!X215</f>
        <v>..</v>
      </c>
      <c r="F210" s="336"/>
      <c r="G210" s="12">
        <f>ROW()</f>
        <v>210</v>
      </c>
      <c r="H210" s="12">
        <v>254</v>
      </c>
      <c r="I210" s="12">
        <v>254</v>
      </c>
      <c r="J210" s="12">
        <v>254</v>
      </c>
    </row>
    <row r="211" spans="1:10" x14ac:dyDescent="0.2">
      <c r="A211" s="336"/>
      <c r="B211" s="336"/>
      <c r="C211" s="335"/>
      <c r="D211" s="356" t="s">
        <v>152</v>
      </c>
      <c r="E211" s="336" t="str">
        <f>Questionnaire!X216</f>
        <v>..</v>
      </c>
      <c r="F211" s="336"/>
      <c r="G211" s="12">
        <f>ROW()</f>
        <v>211</v>
      </c>
      <c r="H211" s="12">
        <v>255</v>
      </c>
      <c r="I211" s="12">
        <v>255</v>
      </c>
      <c r="J211" s="12">
        <v>255</v>
      </c>
    </row>
    <row r="212" spans="1:10" x14ac:dyDescent="0.2">
      <c r="A212" s="336"/>
      <c r="B212" s="336"/>
      <c r="C212" s="336"/>
      <c r="D212" s="356" t="s">
        <v>307</v>
      </c>
      <c r="E212" s="336" t="str">
        <f>Questionnaire!X218</f>
        <v>..</v>
      </c>
      <c r="F212" s="336"/>
      <c r="G212" s="12">
        <f>ROW()</f>
        <v>212</v>
      </c>
      <c r="H212" s="12">
        <v>256</v>
      </c>
      <c r="I212" s="12">
        <v>256</v>
      </c>
      <c r="J212" s="12">
        <v>256</v>
      </c>
    </row>
    <row r="213" spans="1:10" x14ac:dyDescent="0.2">
      <c r="A213" s="336"/>
      <c r="B213" s="336"/>
      <c r="C213" s="336"/>
      <c r="D213" s="356" t="s">
        <v>152</v>
      </c>
      <c r="E213" s="336" t="str">
        <f>Questionnaire!X219</f>
        <v>..</v>
      </c>
      <c r="F213" s="336"/>
      <c r="G213" s="12">
        <f>ROW()</f>
        <v>213</v>
      </c>
      <c r="H213" s="12">
        <v>257</v>
      </c>
      <c r="I213" s="12">
        <v>257</v>
      </c>
      <c r="J213" s="12">
        <v>257</v>
      </c>
    </row>
    <row r="214" spans="1:10" x14ac:dyDescent="0.2">
      <c r="A214" s="336"/>
      <c r="B214" s="336"/>
      <c r="C214" s="336"/>
      <c r="D214" s="356" t="s">
        <v>308</v>
      </c>
      <c r="E214" s="336" t="str">
        <f>Questionnaire!X221</f>
        <v>..</v>
      </c>
      <c r="F214" s="336"/>
      <c r="G214" s="12">
        <f>ROW()</f>
        <v>214</v>
      </c>
      <c r="H214" s="12">
        <v>258</v>
      </c>
      <c r="I214" s="12">
        <v>258</v>
      </c>
      <c r="J214" s="12">
        <v>258</v>
      </c>
    </row>
    <row r="215" spans="1:10" x14ac:dyDescent="0.2">
      <c r="A215" s="336"/>
      <c r="B215" s="336"/>
      <c r="C215" s="336"/>
      <c r="D215" s="356" t="s">
        <v>152</v>
      </c>
      <c r="E215" s="336" t="str">
        <f>Questionnaire!X222</f>
        <v>..</v>
      </c>
      <c r="F215" s="336"/>
      <c r="G215" s="12">
        <f>ROW()</f>
        <v>215</v>
      </c>
      <c r="H215" s="12">
        <v>259</v>
      </c>
      <c r="I215" s="12">
        <v>259</v>
      </c>
      <c r="J215" s="12">
        <v>259</v>
      </c>
    </row>
    <row r="216" spans="1:10" x14ac:dyDescent="0.2">
      <c r="A216" s="336"/>
      <c r="B216" s="336"/>
      <c r="C216" s="336"/>
      <c r="D216" s="356" t="s">
        <v>247</v>
      </c>
      <c r="E216" s="336" t="str">
        <f>Questionnaire!X224</f>
        <v>..</v>
      </c>
      <c r="F216" s="336"/>
      <c r="G216" s="12">
        <f>ROW()</f>
        <v>216</v>
      </c>
      <c r="H216" s="12">
        <v>260</v>
      </c>
      <c r="I216" s="12">
        <v>260</v>
      </c>
      <c r="J216" s="12">
        <v>260</v>
      </c>
    </row>
    <row r="217" spans="1:10" x14ac:dyDescent="0.2">
      <c r="A217" s="336"/>
      <c r="B217" s="336"/>
      <c r="C217" s="336"/>
      <c r="D217" s="356" t="s">
        <v>152</v>
      </c>
      <c r="E217" s="336" t="str">
        <f>Questionnaire!X225</f>
        <v>..</v>
      </c>
      <c r="F217" s="336"/>
      <c r="G217" s="12">
        <f>ROW()</f>
        <v>217</v>
      </c>
      <c r="H217" s="12">
        <v>261</v>
      </c>
      <c r="I217" s="12">
        <v>261</v>
      </c>
      <c r="J217" s="12">
        <v>261</v>
      </c>
    </row>
    <row r="218" spans="1:10" x14ac:dyDescent="0.2">
      <c r="A218" s="336"/>
      <c r="B218" s="336"/>
      <c r="C218" s="336"/>
      <c r="D218" s="535" t="s">
        <v>1395</v>
      </c>
      <c r="E218" s="336" t="str">
        <f>Questionnaire!Y227</f>
        <v>..</v>
      </c>
      <c r="F218" s="336"/>
      <c r="G218" s="12">
        <f>ROW()</f>
        <v>218</v>
      </c>
    </row>
    <row r="219" spans="1:10" x14ac:dyDescent="0.2">
      <c r="A219" s="336"/>
      <c r="B219" s="336"/>
      <c r="C219" s="336"/>
      <c r="D219" s="535" t="s">
        <v>1387</v>
      </c>
      <c r="E219" s="336">
        <f>Questionnaire!C231</f>
        <v>0</v>
      </c>
      <c r="F219" s="336"/>
      <c r="G219" s="12">
        <f>ROW()</f>
        <v>219</v>
      </c>
    </row>
    <row r="220" spans="1:10" x14ac:dyDescent="0.2">
      <c r="A220" s="336"/>
      <c r="B220" s="336" t="s">
        <v>271</v>
      </c>
      <c r="C220" s="358" t="s">
        <v>246</v>
      </c>
      <c r="D220" s="336"/>
      <c r="E220" s="336" t="str">
        <f>Questionnaire!X242</f>
        <v>..</v>
      </c>
      <c r="F220" s="336"/>
      <c r="G220" s="12">
        <f>ROW()</f>
        <v>220</v>
      </c>
      <c r="H220" s="12">
        <v>262</v>
      </c>
      <c r="I220" s="12">
        <v>263</v>
      </c>
      <c r="J220" s="12">
        <v>263</v>
      </c>
    </row>
    <row r="221" spans="1:10" x14ac:dyDescent="0.2">
      <c r="A221" s="336"/>
      <c r="B221" s="336"/>
      <c r="C221" s="336" t="s">
        <v>360</v>
      </c>
      <c r="D221" s="357" t="s">
        <v>356</v>
      </c>
      <c r="E221" s="336" t="str">
        <f>Questionnaire!P249</f>
        <v>..</v>
      </c>
      <c r="F221" s="336"/>
      <c r="G221" s="12">
        <f>ROW()</f>
        <v>221</v>
      </c>
      <c r="H221" s="12">
        <v>263</v>
      </c>
      <c r="I221" s="12">
        <v>264</v>
      </c>
      <c r="J221" s="12">
        <v>264</v>
      </c>
    </row>
    <row r="222" spans="1:10" x14ac:dyDescent="0.2">
      <c r="A222" s="335"/>
      <c r="B222" s="335"/>
      <c r="C222" s="335"/>
      <c r="D222" s="356" t="s">
        <v>152</v>
      </c>
      <c r="E222" s="336" t="str">
        <f>Questionnaire!P250</f>
        <v>..</v>
      </c>
      <c r="F222" s="336"/>
      <c r="G222" s="12">
        <f>ROW()</f>
        <v>222</v>
      </c>
      <c r="H222" s="12">
        <v>264</v>
      </c>
      <c r="I222" s="12">
        <v>265</v>
      </c>
      <c r="J222" s="12">
        <v>265</v>
      </c>
    </row>
    <row r="223" spans="1:10" x14ac:dyDescent="0.2">
      <c r="A223" s="336"/>
      <c r="B223" s="336"/>
      <c r="C223" s="336"/>
      <c r="D223" s="356" t="s">
        <v>307</v>
      </c>
      <c r="E223" s="336" t="str">
        <f>Questionnaire!P252</f>
        <v>..</v>
      </c>
      <c r="F223" s="336"/>
      <c r="G223" s="12">
        <f>ROW()</f>
        <v>223</v>
      </c>
      <c r="H223" s="12">
        <v>265</v>
      </c>
      <c r="I223" s="12">
        <v>266</v>
      </c>
      <c r="J223" s="12">
        <v>266</v>
      </c>
    </row>
    <row r="224" spans="1:10" x14ac:dyDescent="0.2">
      <c r="A224" s="336"/>
      <c r="B224" s="336"/>
      <c r="C224" s="336"/>
      <c r="D224" s="356" t="s">
        <v>152</v>
      </c>
      <c r="E224" s="336" t="str">
        <f>Questionnaire!P253</f>
        <v>..</v>
      </c>
      <c r="F224" s="336"/>
      <c r="G224" s="12">
        <f>ROW()</f>
        <v>224</v>
      </c>
      <c r="H224" s="12">
        <v>266</v>
      </c>
      <c r="I224" s="12">
        <v>267</v>
      </c>
      <c r="J224" s="12">
        <v>267</v>
      </c>
    </row>
    <row r="225" spans="1:10" x14ac:dyDescent="0.2">
      <c r="A225" s="336"/>
      <c r="B225" s="336"/>
      <c r="C225" s="336"/>
      <c r="D225" s="356" t="s">
        <v>308</v>
      </c>
      <c r="E225" s="336" t="str">
        <f>Questionnaire!P255</f>
        <v>..</v>
      </c>
      <c r="F225" s="336"/>
      <c r="G225" s="12">
        <f>ROW()</f>
        <v>225</v>
      </c>
      <c r="H225" s="12">
        <v>267</v>
      </c>
      <c r="I225" s="12">
        <v>268</v>
      </c>
      <c r="J225" s="12">
        <v>268</v>
      </c>
    </row>
    <row r="226" spans="1:10" x14ac:dyDescent="0.2">
      <c r="A226" s="336"/>
      <c r="B226" s="336"/>
      <c r="C226" s="336"/>
      <c r="D226" s="356" t="s">
        <v>152</v>
      </c>
      <c r="E226" s="336" t="str">
        <f>Questionnaire!P256</f>
        <v>..</v>
      </c>
      <c r="F226" s="336"/>
      <c r="G226" s="12">
        <f>ROW()</f>
        <v>226</v>
      </c>
      <c r="H226" s="12">
        <v>268</v>
      </c>
      <c r="I226" s="12">
        <v>269</v>
      </c>
      <c r="J226" s="12">
        <v>269</v>
      </c>
    </row>
    <row r="227" spans="1:10" x14ac:dyDescent="0.2">
      <c r="A227" s="336"/>
      <c r="B227" s="336"/>
      <c r="C227" s="336"/>
      <c r="D227" s="356" t="s">
        <v>247</v>
      </c>
      <c r="E227" s="336" t="str">
        <f>Questionnaire!P258</f>
        <v>..</v>
      </c>
      <c r="F227" s="336"/>
      <c r="G227" s="12">
        <f>ROW()</f>
        <v>227</v>
      </c>
      <c r="H227" s="12">
        <v>269</v>
      </c>
      <c r="I227" s="12">
        <v>270</v>
      </c>
      <c r="J227" s="12">
        <v>270</v>
      </c>
    </row>
    <row r="228" spans="1:10" x14ac:dyDescent="0.2">
      <c r="A228" s="336"/>
      <c r="B228" s="336"/>
      <c r="C228" s="336"/>
      <c r="D228" s="356" t="s">
        <v>152</v>
      </c>
      <c r="E228" s="336" t="str">
        <f>Questionnaire!P259</f>
        <v>..</v>
      </c>
      <c r="F228" s="336"/>
      <c r="G228" s="12">
        <f>ROW()</f>
        <v>228</v>
      </c>
      <c r="H228" s="12">
        <v>270</v>
      </c>
      <c r="I228" s="12">
        <v>271</v>
      </c>
      <c r="J228" s="12">
        <v>271</v>
      </c>
    </row>
    <row r="229" spans="1:10" x14ac:dyDescent="0.2">
      <c r="A229" s="336"/>
      <c r="B229" s="336"/>
      <c r="C229" s="336" t="s">
        <v>361</v>
      </c>
      <c r="D229" s="357" t="s">
        <v>356</v>
      </c>
      <c r="E229" s="336" t="str">
        <f>Questionnaire!T249</f>
        <v>..</v>
      </c>
      <c r="F229" s="336"/>
      <c r="G229" s="12">
        <f>ROW()</f>
        <v>229</v>
      </c>
      <c r="H229" s="12">
        <v>271</v>
      </c>
      <c r="I229" s="12">
        <v>272</v>
      </c>
      <c r="J229" s="12">
        <v>272</v>
      </c>
    </row>
    <row r="230" spans="1:10" x14ac:dyDescent="0.2">
      <c r="A230" s="336"/>
      <c r="B230" s="336"/>
      <c r="C230" s="336"/>
      <c r="D230" s="356" t="s">
        <v>152</v>
      </c>
      <c r="E230" s="336" t="str">
        <f>Questionnaire!T250</f>
        <v>..</v>
      </c>
      <c r="F230" s="336"/>
      <c r="G230" s="12">
        <f>ROW()</f>
        <v>230</v>
      </c>
      <c r="H230" s="12">
        <v>272</v>
      </c>
      <c r="I230" s="12">
        <v>273</v>
      </c>
      <c r="J230" s="12">
        <v>273</v>
      </c>
    </row>
    <row r="231" spans="1:10" x14ac:dyDescent="0.2">
      <c r="A231" s="336"/>
      <c r="B231" s="336"/>
      <c r="C231" s="336"/>
      <c r="D231" s="356" t="s">
        <v>307</v>
      </c>
      <c r="E231" s="336" t="str">
        <f>Questionnaire!T252</f>
        <v>..</v>
      </c>
      <c r="F231" s="336"/>
      <c r="G231" s="12">
        <f>ROW()</f>
        <v>231</v>
      </c>
      <c r="H231" s="12">
        <v>273</v>
      </c>
      <c r="I231" s="12">
        <v>274</v>
      </c>
      <c r="J231" s="12">
        <v>274</v>
      </c>
    </row>
    <row r="232" spans="1:10" x14ac:dyDescent="0.2">
      <c r="A232" s="336"/>
      <c r="B232" s="336"/>
      <c r="C232" s="336"/>
      <c r="D232" s="356" t="s">
        <v>152</v>
      </c>
      <c r="E232" s="336" t="str">
        <f>Questionnaire!T253</f>
        <v>..</v>
      </c>
      <c r="F232" s="336"/>
      <c r="G232" s="12">
        <f>ROW()</f>
        <v>232</v>
      </c>
      <c r="H232" s="12">
        <v>274</v>
      </c>
      <c r="I232" s="12">
        <v>275</v>
      </c>
      <c r="J232" s="12">
        <v>275</v>
      </c>
    </row>
    <row r="233" spans="1:10" x14ac:dyDescent="0.2">
      <c r="A233" s="336"/>
      <c r="B233" s="336"/>
      <c r="C233" s="336"/>
      <c r="D233" s="356" t="s">
        <v>308</v>
      </c>
      <c r="E233" s="336" t="str">
        <f>Questionnaire!T255</f>
        <v>..</v>
      </c>
      <c r="F233" s="336"/>
      <c r="G233" s="12">
        <f>ROW()</f>
        <v>233</v>
      </c>
      <c r="H233" s="12">
        <v>275</v>
      </c>
      <c r="I233" s="12">
        <v>276</v>
      </c>
      <c r="J233" s="12">
        <v>276</v>
      </c>
    </row>
    <row r="234" spans="1:10" x14ac:dyDescent="0.2">
      <c r="A234" s="336"/>
      <c r="B234" s="336"/>
      <c r="C234" s="336"/>
      <c r="D234" s="356" t="s">
        <v>152</v>
      </c>
      <c r="E234" s="336" t="str">
        <f>Questionnaire!T256</f>
        <v>..</v>
      </c>
      <c r="F234" s="336"/>
      <c r="G234" s="12">
        <f>ROW()</f>
        <v>234</v>
      </c>
      <c r="H234" s="12">
        <v>276</v>
      </c>
      <c r="I234" s="12">
        <v>277</v>
      </c>
      <c r="J234" s="12">
        <v>277</v>
      </c>
    </row>
    <row r="235" spans="1:10" x14ac:dyDescent="0.2">
      <c r="A235" s="336"/>
      <c r="B235" s="336"/>
      <c r="C235" s="336"/>
      <c r="D235" s="356" t="s">
        <v>247</v>
      </c>
      <c r="E235" s="336" t="str">
        <f>Questionnaire!T258</f>
        <v>..</v>
      </c>
      <c r="F235" s="336"/>
      <c r="G235" s="12">
        <f>ROW()</f>
        <v>235</v>
      </c>
      <c r="H235" s="12">
        <v>277</v>
      </c>
      <c r="I235" s="12">
        <v>278</v>
      </c>
      <c r="J235" s="12">
        <v>278</v>
      </c>
    </row>
    <row r="236" spans="1:10" x14ac:dyDescent="0.2">
      <c r="A236" s="336"/>
      <c r="B236" s="336"/>
      <c r="C236" s="336"/>
      <c r="D236" s="356" t="s">
        <v>152</v>
      </c>
      <c r="E236" s="336" t="str">
        <f>Questionnaire!T259</f>
        <v>..</v>
      </c>
      <c r="F236" s="336"/>
      <c r="G236" s="12">
        <f>ROW()</f>
        <v>236</v>
      </c>
      <c r="H236" s="12">
        <v>278</v>
      </c>
      <c r="I236" s="12">
        <v>279</v>
      </c>
      <c r="J236" s="12">
        <v>279</v>
      </c>
    </row>
    <row r="237" spans="1:10" x14ac:dyDescent="0.2">
      <c r="A237" s="336"/>
      <c r="B237" s="336"/>
      <c r="C237" s="336" t="s">
        <v>92</v>
      </c>
      <c r="D237" s="357" t="s">
        <v>356</v>
      </c>
      <c r="E237" s="336" t="str">
        <f>Questionnaire!X249</f>
        <v>..</v>
      </c>
      <c r="F237" s="336"/>
      <c r="G237" s="12">
        <f>ROW()</f>
        <v>237</v>
      </c>
      <c r="H237" s="12">
        <v>279</v>
      </c>
      <c r="I237" s="12">
        <v>280</v>
      </c>
      <c r="J237" s="12">
        <v>280</v>
      </c>
    </row>
    <row r="238" spans="1:10" x14ac:dyDescent="0.2">
      <c r="A238" s="336"/>
      <c r="B238" s="336"/>
      <c r="C238" s="336"/>
      <c r="D238" s="356" t="s">
        <v>152</v>
      </c>
      <c r="E238" s="336" t="str">
        <f>Questionnaire!X250</f>
        <v>..</v>
      </c>
      <c r="F238" s="336"/>
      <c r="G238" s="12">
        <f>ROW()</f>
        <v>238</v>
      </c>
      <c r="H238" s="12">
        <v>280</v>
      </c>
      <c r="I238" s="12">
        <v>281</v>
      </c>
      <c r="J238" s="12">
        <v>281</v>
      </c>
    </row>
    <row r="239" spans="1:10" x14ac:dyDescent="0.2">
      <c r="A239" s="336"/>
      <c r="B239" s="336"/>
      <c r="C239" s="336"/>
      <c r="D239" s="356" t="s">
        <v>307</v>
      </c>
      <c r="E239" s="336" t="str">
        <f>Questionnaire!X252</f>
        <v>..</v>
      </c>
      <c r="F239" s="336"/>
      <c r="G239" s="12">
        <f>ROW()</f>
        <v>239</v>
      </c>
      <c r="H239" s="12">
        <v>281</v>
      </c>
      <c r="I239" s="12">
        <v>282</v>
      </c>
      <c r="J239" s="12">
        <v>282</v>
      </c>
    </row>
    <row r="240" spans="1:10" x14ac:dyDescent="0.2">
      <c r="A240" s="336"/>
      <c r="B240" s="336"/>
      <c r="C240" s="336"/>
      <c r="D240" s="356" t="s">
        <v>152</v>
      </c>
      <c r="E240" s="336" t="str">
        <f>Questionnaire!X253</f>
        <v>..</v>
      </c>
      <c r="F240" s="336"/>
      <c r="G240" s="12">
        <f>ROW()</f>
        <v>240</v>
      </c>
      <c r="H240" s="12">
        <v>282</v>
      </c>
      <c r="I240" s="12">
        <v>283</v>
      </c>
      <c r="J240" s="12">
        <v>283</v>
      </c>
    </row>
    <row r="241" spans="1:10" x14ac:dyDescent="0.2">
      <c r="A241" s="336"/>
      <c r="B241" s="336"/>
      <c r="C241" s="336"/>
      <c r="D241" s="356" t="s">
        <v>308</v>
      </c>
      <c r="E241" s="336" t="str">
        <f>Questionnaire!X255</f>
        <v>..</v>
      </c>
      <c r="F241" s="336"/>
      <c r="G241" s="12">
        <f>ROW()</f>
        <v>241</v>
      </c>
      <c r="H241" s="12">
        <v>283</v>
      </c>
      <c r="I241" s="12">
        <v>284</v>
      </c>
      <c r="J241" s="12">
        <v>284</v>
      </c>
    </row>
    <row r="242" spans="1:10" x14ac:dyDescent="0.2">
      <c r="A242" s="336"/>
      <c r="B242" s="336"/>
      <c r="C242" s="336"/>
      <c r="D242" s="356" t="s">
        <v>152</v>
      </c>
      <c r="E242" s="336" t="str">
        <f>Questionnaire!X256</f>
        <v>..</v>
      </c>
      <c r="F242" s="336"/>
      <c r="G242" s="12">
        <f>ROW()</f>
        <v>242</v>
      </c>
      <c r="H242" s="12">
        <v>284</v>
      </c>
      <c r="I242" s="12">
        <v>285</v>
      </c>
      <c r="J242" s="12">
        <v>285</v>
      </c>
    </row>
    <row r="243" spans="1:10" x14ac:dyDescent="0.2">
      <c r="A243" s="336"/>
      <c r="B243" s="336"/>
      <c r="C243" s="336"/>
      <c r="D243" s="356" t="s">
        <v>247</v>
      </c>
      <c r="E243" s="336" t="str">
        <f>Questionnaire!X258</f>
        <v>..</v>
      </c>
      <c r="F243" s="336"/>
      <c r="G243" s="12">
        <f>ROW()</f>
        <v>243</v>
      </c>
      <c r="H243" s="12">
        <v>285</v>
      </c>
      <c r="I243" s="12">
        <v>286</v>
      </c>
      <c r="J243" s="12">
        <v>286</v>
      </c>
    </row>
    <row r="244" spans="1:10" x14ac:dyDescent="0.2">
      <c r="A244" s="336"/>
      <c r="B244" s="336"/>
      <c r="C244" s="336"/>
      <c r="D244" s="356" t="s">
        <v>152</v>
      </c>
      <c r="E244" s="336" t="str">
        <f>Questionnaire!X259</f>
        <v>..</v>
      </c>
      <c r="F244" s="336"/>
      <c r="G244" s="12">
        <f>ROW()</f>
        <v>244</v>
      </c>
      <c r="H244" s="12">
        <v>286</v>
      </c>
      <c r="I244" s="12">
        <v>287</v>
      </c>
      <c r="J244" s="12">
        <v>287</v>
      </c>
    </row>
    <row r="245" spans="1:10" x14ac:dyDescent="0.2">
      <c r="A245" s="336"/>
      <c r="B245" s="336"/>
      <c r="C245" s="335" t="s">
        <v>859</v>
      </c>
      <c r="D245" s="357"/>
      <c r="E245" s="335">
        <f>Questionnaire!C263</f>
        <v>0</v>
      </c>
      <c r="F245" s="335"/>
      <c r="G245" s="12">
        <f>ROW()</f>
        <v>245</v>
      </c>
      <c r="H245" s="12">
        <v>287</v>
      </c>
      <c r="I245" s="12">
        <v>288</v>
      </c>
    </row>
    <row r="246" spans="1:10" x14ac:dyDescent="0.2">
      <c r="A246" s="336"/>
      <c r="B246" s="336"/>
      <c r="C246" s="535" t="s">
        <v>1395</v>
      </c>
      <c r="D246" s="357"/>
      <c r="E246" s="336" t="str">
        <f>Questionnaire!Y265</f>
        <v>..</v>
      </c>
      <c r="F246" s="335"/>
      <c r="G246" s="12">
        <f>ROW()</f>
        <v>246</v>
      </c>
    </row>
    <row r="247" spans="1:10" x14ac:dyDescent="0.2">
      <c r="A247" s="336"/>
      <c r="B247" s="336"/>
      <c r="C247" s="535" t="s">
        <v>1387</v>
      </c>
      <c r="D247" s="357"/>
      <c r="E247" s="336">
        <f>Questionnaire!C269</f>
        <v>0</v>
      </c>
      <c r="F247" s="335"/>
      <c r="G247" s="12">
        <f>ROW()</f>
        <v>247</v>
      </c>
    </row>
    <row r="248" spans="1:10" x14ac:dyDescent="0.2">
      <c r="A248" s="336"/>
      <c r="B248" s="336"/>
      <c r="C248" s="358" t="s">
        <v>172</v>
      </c>
      <c r="D248" s="336"/>
      <c r="E248" s="336" t="str">
        <f>Questionnaire!X271</f>
        <v>Select</v>
      </c>
      <c r="F248" s="336"/>
      <c r="G248" s="12">
        <f>ROW()</f>
        <v>248</v>
      </c>
      <c r="H248" s="12">
        <v>288</v>
      </c>
      <c r="I248" s="12">
        <v>289</v>
      </c>
      <c r="J248" s="12">
        <v>288</v>
      </c>
    </row>
    <row r="249" spans="1:10" x14ac:dyDescent="0.2">
      <c r="A249" s="336"/>
      <c r="B249" s="336"/>
      <c r="C249" s="358" t="s">
        <v>171</v>
      </c>
      <c r="D249" s="336"/>
      <c r="E249" s="336">
        <f>Questionnaire!C275</f>
        <v>0</v>
      </c>
      <c r="F249" s="336"/>
      <c r="G249" s="12">
        <f>ROW()</f>
        <v>249</v>
      </c>
      <c r="H249" s="12">
        <v>289</v>
      </c>
      <c r="I249" s="12">
        <v>290</v>
      </c>
      <c r="J249" s="12">
        <v>289</v>
      </c>
    </row>
    <row r="250" spans="1:10" x14ac:dyDescent="0.2">
      <c r="A250" s="336" t="s">
        <v>244</v>
      </c>
      <c r="B250" s="336" t="s">
        <v>362</v>
      </c>
      <c r="C250" s="336" t="s">
        <v>1403</v>
      </c>
      <c r="D250" s="336"/>
      <c r="E250" s="336" t="str">
        <f>Questionnaire!X288</f>
        <v>..</v>
      </c>
      <c r="F250" s="336"/>
      <c r="G250" s="12">
        <f>ROW()</f>
        <v>250</v>
      </c>
      <c r="H250" s="12">
        <v>290</v>
      </c>
      <c r="I250" s="12">
        <v>313</v>
      </c>
      <c r="J250" s="12">
        <v>312</v>
      </c>
    </row>
    <row r="251" spans="1:10" x14ac:dyDescent="0.2">
      <c r="A251" s="336"/>
      <c r="B251" s="336"/>
      <c r="C251" s="336" t="s">
        <v>239</v>
      </c>
      <c r="D251" s="12" t="s">
        <v>311</v>
      </c>
      <c r="E251" s="336" t="str">
        <f>Questionnaire!X289</f>
        <v>..</v>
      </c>
      <c r="F251" s="336"/>
      <c r="G251" s="12">
        <f>ROW()</f>
        <v>251</v>
      </c>
      <c r="H251" s="12">
        <v>291</v>
      </c>
      <c r="I251" s="12">
        <v>314</v>
      </c>
      <c r="J251" s="12">
        <v>313</v>
      </c>
    </row>
    <row r="252" spans="1:10" x14ac:dyDescent="0.2">
      <c r="A252" s="336"/>
      <c r="B252" s="336"/>
      <c r="C252" s="336"/>
      <c r="D252" s="12" t="s">
        <v>309</v>
      </c>
      <c r="E252" s="336" t="str">
        <f>Questionnaire!X290</f>
        <v>..</v>
      </c>
      <c r="F252" s="336"/>
      <c r="G252" s="12">
        <f>ROW()</f>
        <v>252</v>
      </c>
      <c r="H252" s="12">
        <v>292</v>
      </c>
      <c r="I252" s="12">
        <v>315</v>
      </c>
      <c r="J252" s="12">
        <v>314</v>
      </c>
    </row>
    <row r="253" spans="1:10" x14ac:dyDescent="0.2">
      <c r="A253" s="336"/>
      <c r="B253" s="336"/>
      <c r="C253" s="336"/>
      <c r="D253" s="12" t="s">
        <v>832</v>
      </c>
      <c r="E253" s="336" t="str">
        <f>Questionnaire!X291</f>
        <v>..</v>
      </c>
      <c r="F253" s="336"/>
      <c r="G253" s="12">
        <f>ROW()</f>
        <v>253</v>
      </c>
      <c r="H253" s="12">
        <v>293</v>
      </c>
      <c r="I253" s="12">
        <v>316</v>
      </c>
      <c r="J253" s="12">
        <v>315</v>
      </c>
    </row>
    <row r="254" spans="1:10" x14ac:dyDescent="0.2">
      <c r="A254" s="336"/>
      <c r="B254" s="336"/>
      <c r="C254" s="336" t="s">
        <v>1404</v>
      </c>
      <c r="E254" s="336" t="str">
        <f>Questionnaire!X293</f>
        <v>..</v>
      </c>
      <c r="F254" s="336"/>
      <c r="G254" s="12">
        <f>ROW()</f>
        <v>254</v>
      </c>
      <c r="H254" s="12">
        <v>294</v>
      </c>
      <c r="I254" s="12">
        <v>317</v>
      </c>
      <c r="J254" s="12">
        <v>316</v>
      </c>
    </row>
    <row r="255" spans="1:10" x14ac:dyDescent="0.2">
      <c r="A255" s="336"/>
      <c r="B255" s="336"/>
      <c r="C255" s="336" t="s">
        <v>239</v>
      </c>
      <c r="D255" s="12" t="s">
        <v>311</v>
      </c>
      <c r="E255" s="336" t="str">
        <f>Questionnaire!X294</f>
        <v>..</v>
      </c>
      <c r="F255" s="336"/>
      <c r="G255" s="12">
        <f>ROW()</f>
        <v>255</v>
      </c>
      <c r="H255" s="12">
        <v>295</v>
      </c>
      <c r="I255" s="12">
        <v>318</v>
      </c>
      <c r="J255" s="12">
        <v>317</v>
      </c>
    </row>
    <row r="256" spans="1:10" x14ac:dyDescent="0.2">
      <c r="A256" s="336"/>
      <c r="B256" s="336"/>
      <c r="C256" s="336"/>
      <c r="D256" s="12" t="s">
        <v>309</v>
      </c>
      <c r="E256" s="336" t="str">
        <f>Questionnaire!X295</f>
        <v>..</v>
      </c>
      <c r="F256" s="336"/>
      <c r="G256" s="12">
        <f>ROW()</f>
        <v>256</v>
      </c>
      <c r="H256" s="12">
        <v>296</v>
      </c>
      <c r="I256" s="12">
        <v>319</v>
      </c>
      <c r="J256" s="12">
        <v>318</v>
      </c>
    </row>
    <row r="257" spans="1:10" x14ac:dyDescent="0.2">
      <c r="A257" s="336"/>
      <c r="B257" s="336"/>
      <c r="C257" s="336"/>
      <c r="D257" s="12" t="s">
        <v>832</v>
      </c>
      <c r="E257" s="336" t="str">
        <f>Questionnaire!X296</f>
        <v>..</v>
      </c>
      <c r="F257" s="336"/>
      <c r="G257" s="12">
        <f>ROW()</f>
        <v>257</v>
      </c>
      <c r="H257" s="12">
        <v>297</v>
      </c>
      <c r="I257" s="12">
        <v>320</v>
      </c>
      <c r="J257" s="12">
        <v>319</v>
      </c>
    </row>
    <row r="258" spans="1:10" x14ac:dyDescent="0.2">
      <c r="A258" s="336"/>
      <c r="B258" s="336"/>
      <c r="C258" s="336" t="s">
        <v>1405</v>
      </c>
      <c r="E258" s="336" t="str">
        <f>Questionnaire!X299</f>
        <v>..</v>
      </c>
      <c r="F258" s="336"/>
      <c r="G258" s="12">
        <f>ROW()</f>
        <v>258</v>
      </c>
      <c r="H258" s="12">
        <v>298</v>
      </c>
      <c r="I258" s="12">
        <v>321</v>
      </c>
      <c r="J258" s="12">
        <v>320</v>
      </c>
    </row>
    <row r="259" spans="1:10" x14ac:dyDescent="0.2">
      <c r="A259" s="336"/>
      <c r="B259" s="336"/>
      <c r="C259" s="336" t="s">
        <v>239</v>
      </c>
      <c r="D259" s="12" t="s">
        <v>311</v>
      </c>
      <c r="E259" s="336" t="str">
        <f>Questionnaire!X300</f>
        <v>..</v>
      </c>
      <c r="F259" s="336"/>
      <c r="G259" s="12">
        <f>ROW()</f>
        <v>259</v>
      </c>
      <c r="H259" s="12">
        <v>299</v>
      </c>
      <c r="I259" s="12">
        <v>322</v>
      </c>
      <c r="J259" s="12">
        <v>321</v>
      </c>
    </row>
    <row r="260" spans="1:10" x14ac:dyDescent="0.2">
      <c r="A260" s="336"/>
      <c r="B260" s="336"/>
      <c r="C260" s="336"/>
      <c r="D260" s="12" t="s">
        <v>309</v>
      </c>
      <c r="E260" s="336" t="str">
        <f>Questionnaire!X301</f>
        <v>..</v>
      </c>
      <c r="F260" s="336"/>
      <c r="G260" s="12">
        <f>ROW()</f>
        <v>260</v>
      </c>
      <c r="H260" s="12">
        <v>300</v>
      </c>
      <c r="I260" s="12">
        <v>323</v>
      </c>
      <c r="J260" s="12">
        <v>322</v>
      </c>
    </row>
    <row r="261" spans="1:10" x14ac:dyDescent="0.2">
      <c r="A261" s="336"/>
      <c r="B261" s="336"/>
      <c r="C261" s="336"/>
      <c r="D261" s="12" t="s">
        <v>832</v>
      </c>
      <c r="E261" s="336" t="str">
        <f>Questionnaire!X302</f>
        <v>..</v>
      </c>
      <c r="F261" s="336"/>
      <c r="G261" s="12">
        <f>ROW()</f>
        <v>261</v>
      </c>
      <c r="H261" s="12">
        <v>301</v>
      </c>
      <c r="I261" s="12">
        <v>324</v>
      </c>
      <c r="J261" s="12">
        <v>323</v>
      </c>
    </row>
    <row r="262" spans="1:10" x14ac:dyDescent="0.2">
      <c r="A262" s="336"/>
      <c r="B262" s="336"/>
      <c r="C262" s="336" t="s">
        <v>1406</v>
      </c>
      <c r="E262" s="336" t="str">
        <f>Questionnaire!X304</f>
        <v>..</v>
      </c>
      <c r="F262" s="336"/>
      <c r="G262" s="12">
        <f>ROW()</f>
        <v>262</v>
      </c>
      <c r="H262" s="12">
        <v>302</v>
      </c>
      <c r="I262" s="12">
        <v>325</v>
      </c>
      <c r="J262" s="12">
        <v>324</v>
      </c>
    </row>
    <row r="263" spans="1:10" x14ac:dyDescent="0.2">
      <c r="A263" s="336"/>
      <c r="B263" s="336"/>
      <c r="C263" s="336" t="s">
        <v>239</v>
      </c>
      <c r="D263" s="12" t="s">
        <v>311</v>
      </c>
      <c r="E263" s="336" t="str">
        <f>Questionnaire!X305</f>
        <v>..</v>
      </c>
      <c r="F263" s="336"/>
      <c r="G263" s="12">
        <f>ROW()</f>
        <v>263</v>
      </c>
      <c r="H263" s="12">
        <v>303</v>
      </c>
      <c r="I263" s="12">
        <v>326</v>
      </c>
      <c r="J263" s="12">
        <v>325</v>
      </c>
    </row>
    <row r="264" spans="1:10" x14ac:dyDescent="0.2">
      <c r="A264" s="336"/>
      <c r="B264" s="336"/>
      <c r="C264" s="336"/>
      <c r="D264" s="12" t="s">
        <v>309</v>
      </c>
      <c r="E264" s="336" t="str">
        <f>Questionnaire!X306</f>
        <v>..</v>
      </c>
      <c r="F264" s="336"/>
      <c r="G264" s="12">
        <f>ROW()</f>
        <v>264</v>
      </c>
      <c r="H264" s="12">
        <v>304</v>
      </c>
      <c r="I264" s="12">
        <v>327</v>
      </c>
      <c r="J264" s="12">
        <v>326</v>
      </c>
    </row>
    <row r="265" spans="1:10" x14ac:dyDescent="0.2">
      <c r="A265" s="336"/>
      <c r="B265" s="336"/>
      <c r="C265" s="336"/>
      <c r="D265" s="12" t="s">
        <v>832</v>
      </c>
      <c r="E265" s="336" t="str">
        <f>Questionnaire!X307</f>
        <v>..</v>
      </c>
      <c r="F265" s="336"/>
      <c r="G265" s="12">
        <f>ROW()</f>
        <v>265</v>
      </c>
      <c r="H265" s="12">
        <v>305</v>
      </c>
      <c r="I265" s="12">
        <v>328</v>
      </c>
      <c r="J265" s="12">
        <v>327</v>
      </c>
    </row>
    <row r="266" spans="1:10" x14ac:dyDescent="0.2">
      <c r="A266" s="336"/>
      <c r="B266" s="336"/>
      <c r="C266" s="336" t="s">
        <v>312</v>
      </c>
      <c r="E266" s="336" t="str">
        <f>Questionnaire!X309</f>
        <v>..</v>
      </c>
      <c r="F266" s="336"/>
      <c r="G266" s="12">
        <f>ROW()</f>
        <v>266</v>
      </c>
      <c r="H266" s="12">
        <v>306</v>
      </c>
      <c r="I266" s="12">
        <v>329</v>
      </c>
      <c r="J266" s="12">
        <v>328</v>
      </c>
    </row>
    <row r="267" spans="1:10" x14ac:dyDescent="0.2">
      <c r="A267" s="336"/>
      <c r="B267" s="336"/>
      <c r="C267" s="336" t="s">
        <v>239</v>
      </c>
      <c r="D267" s="12" t="s">
        <v>311</v>
      </c>
      <c r="E267" s="336" t="str">
        <f>Questionnaire!X310</f>
        <v>..</v>
      </c>
      <c r="F267" s="336"/>
      <c r="G267" s="12">
        <f>ROW()</f>
        <v>267</v>
      </c>
      <c r="H267" s="12">
        <v>307</v>
      </c>
      <c r="I267" s="12">
        <v>330</v>
      </c>
      <c r="J267" s="12">
        <v>329</v>
      </c>
    </row>
    <row r="268" spans="1:10" x14ac:dyDescent="0.2">
      <c r="A268" s="336"/>
      <c r="B268" s="336"/>
      <c r="C268" s="336"/>
      <c r="D268" s="12" t="s">
        <v>309</v>
      </c>
      <c r="E268" s="336" t="str">
        <f>Questionnaire!X311</f>
        <v>..</v>
      </c>
      <c r="F268" s="336"/>
      <c r="G268" s="12">
        <f>ROW()</f>
        <v>268</v>
      </c>
      <c r="H268" s="12">
        <v>308</v>
      </c>
      <c r="I268" s="12">
        <v>331</v>
      </c>
      <c r="J268" s="12">
        <v>330</v>
      </c>
    </row>
    <row r="269" spans="1:10" x14ac:dyDescent="0.2">
      <c r="A269" s="336"/>
      <c r="B269" s="336"/>
      <c r="C269" s="336"/>
      <c r="D269" s="12" t="s">
        <v>832</v>
      </c>
      <c r="E269" s="336" t="str">
        <f>Questionnaire!X312</f>
        <v>..</v>
      </c>
      <c r="F269" s="336"/>
      <c r="G269" s="12">
        <f>ROW()</f>
        <v>269</v>
      </c>
      <c r="H269" s="12">
        <v>309</v>
      </c>
      <c r="I269" s="12">
        <v>332</v>
      </c>
      <c r="J269" s="12">
        <v>331</v>
      </c>
    </row>
    <row r="270" spans="1:10" x14ac:dyDescent="0.2">
      <c r="A270" s="336"/>
      <c r="B270" s="336"/>
      <c r="C270" s="336" t="s">
        <v>1407</v>
      </c>
      <c r="D270" s="336"/>
      <c r="E270" s="336" t="str">
        <f>Questionnaire!X315</f>
        <v>..</v>
      </c>
      <c r="F270" s="336"/>
      <c r="G270" s="12">
        <f>ROW()</f>
        <v>270</v>
      </c>
      <c r="H270" s="12">
        <v>310</v>
      </c>
      <c r="I270" s="12">
        <v>333</v>
      </c>
      <c r="J270" s="12">
        <v>332</v>
      </c>
    </row>
    <row r="271" spans="1:10" x14ac:dyDescent="0.2">
      <c r="A271" s="336"/>
      <c r="B271" s="336"/>
      <c r="C271" s="336" t="s">
        <v>350</v>
      </c>
      <c r="E271" s="336" t="str">
        <f>Questionnaire!X316</f>
        <v>..</v>
      </c>
      <c r="F271" s="336"/>
      <c r="G271" s="12">
        <f>ROW()</f>
        <v>271</v>
      </c>
      <c r="H271" s="12">
        <v>311</v>
      </c>
      <c r="I271" s="12">
        <v>334</v>
      </c>
      <c r="J271" s="12">
        <v>333</v>
      </c>
    </row>
    <row r="272" spans="1:10" x14ac:dyDescent="0.2">
      <c r="A272" s="336" t="s">
        <v>363</v>
      </c>
      <c r="B272" s="336" t="s">
        <v>363</v>
      </c>
      <c r="C272" s="336" t="s">
        <v>365</v>
      </c>
      <c r="D272" s="336" t="s">
        <v>366</v>
      </c>
      <c r="E272" s="336">
        <f>Questionnaire!L327</f>
        <v>0</v>
      </c>
      <c r="F272" s="336"/>
      <c r="G272" s="12">
        <f>ROW()</f>
        <v>272</v>
      </c>
      <c r="H272" s="12">
        <v>312</v>
      </c>
      <c r="I272" s="12">
        <v>335</v>
      </c>
      <c r="J272" s="12">
        <v>334</v>
      </c>
    </row>
    <row r="273" spans="1:10" x14ac:dyDescent="0.2">
      <c r="A273" s="336"/>
      <c r="B273" s="336" t="s">
        <v>364</v>
      </c>
      <c r="C273" s="336"/>
      <c r="D273" s="336" t="s">
        <v>367</v>
      </c>
      <c r="E273" s="336">
        <f>Questionnaire!O327</f>
        <v>0</v>
      </c>
      <c r="F273" s="336"/>
      <c r="G273" s="12">
        <f>ROW()</f>
        <v>273</v>
      </c>
      <c r="H273" s="12">
        <v>313</v>
      </c>
      <c r="I273" s="12">
        <v>336</v>
      </c>
      <c r="J273" s="12">
        <v>335</v>
      </c>
    </row>
    <row r="274" spans="1:10" x14ac:dyDescent="0.2">
      <c r="A274" s="336"/>
      <c r="B274" s="336"/>
      <c r="C274" s="335" t="s">
        <v>239</v>
      </c>
      <c r="D274" s="359" t="s">
        <v>311</v>
      </c>
      <c r="E274" s="336">
        <f>Questionnaire!L329</f>
        <v>0</v>
      </c>
      <c r="F274" s="336"/>
      <c r="G274" s="12">
        <f>ROW()</f>
        <v>274</v>
      </c>
      <c r="H274" s="12">
        <v>314</v>
      </c>
      <c r="I274" s="12">
        <v>337</v>
      </c>
      <c r="J274" s="12">
        <v>336</v>
      </c>
    </row>
    <row r="275" spans="1:10" x14ac:dyDescent="0.2">
      <c r="A275" s="336"/>
      <c r="B275" s="336"/>
      <c r="C275" s="336"/>
      <c r="D275" s="358" t="s">
        <v>310</v>
      </c>
      <c r="E275" s="336">
        <f>Questionnaire!L330</f>
        <v>0</v>
      </c>
      <c r="F275" s="336"/>
      <c r="G275" s="12">
        <f>ROW()</f>
        <v>275</v>
      </c>
      <c r="H275" s="12">
        <v>315</v>
      </c>
      <c r="I275" s="12">
        <v>338</v>
      </c>
      <c r="J275" s="12">
        <v>337</v>
      </c>
    </row>
    <row r="276" spans="1:10" x14ac:dyDescent="0.2">
      <c r="A276" s="336"/>
      <c r="B276" s="336"/>
      <c r="C276" s="336"/>
      <c r="D276" s="360" t="s">
        <v>265</v>
      </c>
      <c r="E276" s="336">
        <f>Questionnaire!L331</f>
        <v>0</v>
      </c>
      <c r="F276" s="336"/>
      <c r="G276" s="12">
        <f>ROW()</f>
        <v>276</v>
      </c>
      <c r="H276" s="12">
        <v>316</v>
      </c>
      <c r="I276" s="12">
        <v>339</v>
      </c>
      <c r="J276" s="12">
        <v>338</v>
      </c>
    </row>
    <row r="277" spans="1:10" x14ac:dyDescent="0.2">
      <c r="A277" s="336"/>
      <c r="B277" s="336"/>
      <c r="C277" s="336" t="s">
        <v>206</v>
      </c>
      <c r="D277" s="336" t="s">
        <v>365</v>
      </c>
      <c r="E277" s="336">
        <f>Questionnaire!R327</f>
        <v>0</v>
      </c>
      <c r="F277" s="336"/>
      <c r="G277" s="12">
        <f>ROW()</f>
        <v>277</v>
      </c>
      <c r="H277" s="12">
        <v>317</v>
      </c>
      <c r="I277" s="12">
        <v>340</v>
      </c>
      <c r="J277" s="12">
        <v>339</v>
      </c>
    </row>
    <row r="278" spans="1:10" x14ac:dyDescent="0.2">
      <c r="A278" s="336"/>
      <c r="B278" s="336"/>
      <c r="C278" s="336"/>
      <c r="D278" s="359" t="s">
        <v>311</v>
      </c>
      <c r="E278" s="336">
        <f>Questionnaire!R329</f>
        <v>0</v>
      </c>
      <c r="F278" s="336"/>
      <c r="G278" s="12">
        <f>ROW()</f>
        <v>278</v>
      </c>
      <c r="H278" s="12">
        <v>318</v>
      </c>
      <c r="I278" s="12">
        <v>341</v>
      </c>
      <c r="J278" s="12">
        <v>340</v>
      </c>
    </row>
    <row r="279" spans="1:10" x14ac:dyDescent="0.2">
      <c r="A279" s="336"/>
      <c r="B279" s="336"/>
      <c r="C279" s="336"/>
      <c r="D279" s="358" t="s">
        <v>310</v>
      </c>
      <c r="E279" s="336">
        <f>Questionnaire!R330</f>
        <v>0</v>
      </c>
      <c r="F279" s="336"/>
      <c r="G279" s="12">
        <f>ROW()</f>
        <v>279</v>
      </c>
      <c r="H279" s="12">
        <v>319</v>
      </c>
      <c r="I279" s="12">
        <v>342</v>
      </c>
      <c r="J279" s="12">
        <v>341</v>
      </c>
    </row>
    <row r="280" spans="1:10" x14ac:dyDescent="0.2">
      <c r="A280" s="336"/>
      <c r="B280" s="336"/>
      <c r="C280" s="336"/>
      <c r="D280" s="360" t="s">
        <v>265</v>
      </c>
      <c r="E280" s="336">
        <f>Questionnaire!R331</f>
        <v>0</v>
      </c>
      <c r="F280" s="336"/>
      <c r="G280" s="12">
        <f>ROW()</f>
        <v>280</v>
      </c>
      <c r="H280" s="12">
        <v>320</v>
      </c>
      <c r="I280" s="12">
        <v>343</v>
      </c>
      <c r="J280" s="12">
        <v>342</v>
      </c>
    </row>
    <row r="281" spans="1:10" x14ac:dyDescent="0.2">
      <c r="A281" s="336"/>
      <c r="B281" s="336" t="s">
        <v>305</v>
      </c>
      <c r="C281" s="336"/>
      <c r="D281" s="336" t="s">
        <v>365</v>
      </c>
      <c r="E281" s="336">
        <f>Questionnaire!V327</f>
        <v>0</v>
      </c>
      <c r="F281" s="336"/>
      <c r="G281" s="12">
        <f>ROW()</f>
        <v>281</v>
      </c>
      <c r="H281" s="12">
        <v>321</v>
      </c>
      <c r="I281" s="12">
        <v>344</v>
      </c>
      <c r="J281" s="12">
        <v>343</v>
      </c>
    </row>
    <row r="282" spans="1:10" x14ac:dyDescent="0.2">
      <c r="A282" s="336"/>
      <c r="B282" s="336"/>
      <c r="C282" s="336"/>
      <c r="D282" s="359" t="s">
        <v>311</v>
      </c>
      <c r="E282" s="336">
        <f>Questionnaire!V329</f>
        <v>0</v>
      </c>
      <c r="F282" s="336"/>
      <c r="G282" s="12">
        <f>ROW()</f>
        <v>282</v>
      </c>
      <c r="H282" s="12">
        <v>322</v>
      </c>
      <c r="I282" s="12">
        <v>345</v>
      </c>
      <c r="J282" s="12">
        <v>344</v>
      </c>
    </row>
    <row r="283" spans="1:10" x14ac:dyDescent="0.2">
      <c r="A283" s="336"/>
      <c r="B283" s="336"/>
      <c r="C283" s="336"/>
      <c r="D283" s="358" t="s">
        <v>310</v>
      </c>
      <c r="E283" s="336">
        <f>Questionnaire!V330</f>
        <v>0</v>
      </c>
      <c r="F283" s="336"/>
      <c r="G283" s="12">
        <f>ROW()</f>
        <v>283</v>
      </c>
      <c r="H283" s="12">
        <v>323</v>
      </c>
      <c r="I283" s="12">
        <v>346</v>
      </c>
      <c r="J283" s="12">
        <v>345</v>
      </c>
    </row>
    <row r="284" spans="1:10" x14ac:dyDescent="0.2">
      <c r="A284" s="336"/>
      <c r="B284" s="336"/>
      <c r="C284" s="336"/>
      <c r="D284" s="360" t="s">
        <v>265</v>
      </c>
      <c r="E284" s="336">
        <f>Questionnaire!V331</f>
        <v>0</v>
      </c>
      <c r="F284" s="336"/>
      <c r="G284" s="12">
        <f>ROW()</f>
        <v>284</v>
      </c>
      <c r="H284" s="12">
        <v>324</v>
      </c>
      <c r="I284" s="12">
        <v>347</v>
      </c>
      <c r="J284" s="12">
        <v>346</v>
      </c>
    </row>
    <row r="285" spans="1:10" x14ac:dyDescent="0.2">
      <c r="A285" s="336" t="s">
        <v>204</v>
      </c>
      <c r="B285" s="336" t="s">
        <v>204</v>
      </c>
      <c r="C285" s="336"/>
      <c r="D285" s="336" t="s">
        <v>1400</v>
      </c>
      <c r="E285" s="336" t="str">
        <f>Questionnaire!$X$340</f>
        <v>Select</v>
      </c>
      <c r="F285" s="336"/>
      <c r="G285" s="12">
        <f>ROW()</f>
        <v>285</v>
      </c>
      <c r="H285" s="12">
        <v>325</v>
      </c>
      <c r="I285" s="12">
        <v>348</v>
      </c>
      <c r="J285" s="12">
        <v>347</v>
      </c>
    </row>
    <row r="286" spans="1:10" s="317" customFormat="1" x14ac:dyDescent="0.2">
      <c r="A286" s="335"/>
      <c r="B286" s="335"/>
      <c r="C286" s="335"/>
      <c r="D286" s="335" t="s">
        <v>203</v>
      </c>
      <c r="E286" s="335" t="str">
        <f>Questionnaire!$X$342</f>
        <v>Select</v>
      </c>
      <c r="F286" s="335"/>
      <c r="G286" s="12">
        <f>ROW()</f>
        <v>286</v>
      </c>
      <c r="H286" s="12">
        <v>326</v>
      </c>
      <c r="I286" s="12">
        <v>349</v>
      </c>
      <c r="J286" s="12">
        <v>348</v>
      </c>
    </row>
    <row r="287" spans="1:10" s="317" customFormat="1" x14ac:dyDescent="0.2">
      <c r="A287" s="335"/>
      <c r="B287" s="335"/>
      <c r="C287" s="335"/>
      <c r="D287" s="335" t="s">
        <v>202</v>
      </c>
      <c r="E287" s="335" t="str">
        <f>Questionnaire!$X$345</f>
        <v>..</v>
      </c>
      <c r="F287" s="335"/>
      <c r="G287" s="12">
        <f>ROW()</f>
        <v>287</v>
      </c>
      <c r="H287" s="12">
        <v>327</v>
      </c>
      <c r="I287" s="12">
        <v>350</v>
      </c>
      <c r="J287" s="317">
        <v>349</v>
      </c>
    </row>
    <row r="288" spans="1:10" s="317" customFormat="1" x14ac:dyDescent="0.2">
      <c r="A288" s="335"/>
      <c r="B288" s="335"/>
      <c r="C288" s="335"/>
      <c r="D288" s="335" t="s">
        <v>201</v>
      </c>
      <c r="E288" s="335" t="str">
        <f>Questionnaire!$X$348</f>
        <v>Select</v>
      </c>
      <c r="F288" s="335"/>
      <c r="G288" s="12">
        <f>ROW()</f>
        <v>288</v>
      </c>
      <c r="H288" s="12">
        <v>328</v>
      </c>
      <c r="I288" s="12">
        <v>351</v>
      </c>
      <c r="J288" s="317">
        <v>350</v>
      </c>
    </row>
    <row r="289" spans="1:10" s="317" customFormat="1" x14ac:dyDescent="0.2">
      <c r="A289" s="335"/>
      <c r="B289" s="335"/>
      <c r="C289" s="335"/>
      <c r="D289" s="335" t="s">
        <v>144</v>
      </c>
      <c r="E289" s="335" t="str">
        <f>Questionnaire!$X$351</f>
        <v>Select</v>
      </c>
      <c r="F289" s="335"/>
      <c r="G289" s="12">
        <f>ROW()</f>
        <v>289</v>
      </c>
      <c r="H289" s="12">
        <v>329</v>
      </c>
      <c r="I289" s="12">
        <v>352</v>
      </c>
      <c r="J289" s="317">
        <v>351</v>
      </c>
    </row>
    <row r="290" spans="1:10" s="317" customFormat="1" x14ac:dyDescent="0.2">
      <c r="A290" s="335" t="s">
        <v>846</v>
      </c>
      <c r="B290" s="335"/>
      <c r="C290" s="335" t="s">
        <v>849</v>
      </c>
      <c r="D290" s="335"/>
      <c r="E290" s="335">
        <f>Questionnaire!C361</f>
        <v>0</v>
      </c>
      <c r="F290" s="335"/>
      <c r="G290" s="12">
        <f>ROW()</f>
        <v>290</v>
      </c>
      <c r="H290" s="12">
        <v>330</v>
      </c>
      <c r="I290" s="12">
        <v>353</v>
      </c>
    </row>
    <row r="291" spans="1:10" s="317" customFormat="1" x14ac:dyDescent="0.2">
      <c r="A291" s="335"/>
      <c r="B291" s="335"/>
      <c r="C291" s="335" t="s">
        <v>851</v>
      </c>
      <c r="D291" s="335"/>
      <c r="E291" s="335" t="str">
        <f>Questionnaire!X364</f>
        <v>Select</v>
      </c>
      <c r="F291" s="335"/>
      <c r="G291" s="12">
        <f>ROW()</f>
        <v>291</v>
      </c>
      <c r="H291" s="12">
        <v>331</v>
      </c>
      <c r="I291" s="12">
        <v>354</v>
      </c>
    </row>
    <row r="292" spans="1:10" s="317" customFormat="1" x14ac:dyDescent="0.2">
      <c r="A292" s="335"/>
      <c r="B292" s="335"/>
      <c r="C292" s="335" t="s">
        <v>860</v>
      </c>
      <c r="D292" s="335"/>
      <c r="E292" s="335" t="str">
        <f>Questionnaire!X366</f>
        <v>Select</v>
      </c>
      <c r="F292" s="335"/>
      <c r="G292" s="12">
        <f>ROW()</f>
        <v>292</v>
      </c>
      <c r="H292" s="12">
        <v>332</v>
      </c>
      <c r="I292" s="12">
        <v>355</v>
      </c>
    </row>
    <row r="293" spans="1:10" s="317" customFormat="1" x14ac:dyDescent="0.2">
      <c r="A293" s="335"/>
      <c r="B293" s="335"/>
      <c r="C293" s="335" t="s">
        <v>861</v>
      </c>
      <c r="D293" s="335"/>
      <c r="E293" s="335" t="str">
        <f>Questionnaire!X368</f>
        <v>..</v>
      </c>
      <c r="F293" s="335"/>
      <c r="G293" s="12">
        <f>ROW()</f>
        <v>293</v>
      </c>
      <c r="H293" s="12">
        <v>333</v>
      </c>
      <c r="I293" s="12">
        <v>356</v>
      </c>
    </row>
    <row r="294" spans="1:10" s="317" customFormat="1" x14ac:dyDescent="0.2">
      <c r="A294" s="335" t="s">
        <v>847</v>
      </c>
      <c r="B294" s="335" t="s">
        <v>143</v>
      </c>
      <c r="C294" s="335" t="s">
        <v>141</v>
      </c>
      <c r="D294" s="335"/>
      <c r="E294" s="335" t="str">
        <f>Questionnaire!U380</f>
        <v>Select</v>
      </c>
      <c r="F294" s="335"/>
      <c r="G294" s="12">
        <f>ROW()</f>
        <v>294</v>
      </c>
      <c r="H294" s="12">
        <v>334</v>
      </c>
      <c r="I294" s="12">
        <v>359</v>
      </c>
      <c r="J294" s="317">
        <v>352</v>
      </c>
    </row>
    <row r="295" spans="1:10" s="317" customFormat="1" x14ac:dyDescent="0.2">
      <c r="A295" s="335"/>
      <c r="B295" s="335"/>
      <c r="C295" s="534" t="s">
        <v>1396</v>
      </c>
      <c r="D295" s="335"/>
      <c r="E295" s="335" t="str">
        <f>Questionnaire!Y382</f>
        <v>..</v>
      </c>
      <c r="F295" s="335"/>
      <c r="G295" s="12">
        <f>ROW()</f>
        <v>295</v>
      </c>
      <c r="H295" s="12"/>
      <c r="I295" s="12"/>
    </row>
    <row r="296" spans="1:10" s="317" customFormat="1" x14ac:dyDescent="0.2">
      <c r="A296" s="335"/>
      <c r="B296" s="335" t="s">
        <v>142</v>
      </c>
      <c r="C296" s="335" t="s">
        <v>854</v>
      </c>
      <c r="D296" s="335" t="s">
        <v>1354</v>
      </c>
      <c r="E296" s="335" t="str">
        <f>Questionnaire!P389</f>
        <v>..</v>
      </c>
      <c r="F296" s="335"/>
      <c r="G296" s="12">
        <f>ROW()</f>
        <v>296</v>
      </c>
      <c r="H296" s="12">
        <v>335</v>
      </c>
      <c r="I296" s="12">
        <v>360</v>
      </c>
      <c r="J296" s="317">
        <v>353</v>
      </c>
    </row>
    <row r="297" spans="1:10" s="317" customFormat="1" x14ac:dyDescent="0.2">
      <c r="A297" s="335"/>
      <c r="B297" s="335"/>
      <c r="C297" s="335"/>
      <c r="D297" s="335" t="s">
        <v>1384</v>
      </c>
      <c r="E297" s="335" t="str">
        <f>Questionnaire!S389</f>
        <v>..</v>
      </c>
      <c r="F297" s="335"/>
      <c r="G297" s="12">
        <f>ROW()</f>
        <v>297</v>
      </c>
      <c r="H297" s="12">
        <v>336</v>
      </c>
      <c r="I297" s="12">
        <v>361</v>
      </c>
      <c r="J297" s="317">
        <v>354</v>
      </c>
    </row>
    <row r="298" spans="1:10" s="317" customFormat="1" x14ac:dyDescent="0.2">
      <c r="A298" s="335"/>
      <c r="B298" s="335"/>
      <c r="C298" s="335"/>
      <c r="D298" s="335" t="s">
        <v>1408</v>
      </c>
      <c r="E298" s="335" t="str">
        <f>Questionnaire!V389</f>
        <v>..</v>
      </c>
      <c r="F298" s="335"/>
      <c r="G298" s="12">
        <f>ROW()</f>
        <v>298</v>
      </c>
      <c r="H298" s="12">
        <v>337</v>
      </c>
      <c r="I298" s="12">
        <v>362</v>
      </c>
      <c r="J298" s="317">
        <v>355</v>
      </c>
    </row>
    <row r="299" spans="1:10" s="317" customFormat="1" x14ac:dyDescent="0.2">
      <c r="A299" s="335"/>
      <c r="B299" s="335"/>
      <c r="C299" s="335"/>
      <c r="D299" s="335" t="s">
        <v>1409</v>
      </c>
      <c r="E299" s="335" t="str">
        <f>Questionnaire!Y389</f>
        <v>..</v>
      </c>
      <c r="F299" s="335"/>
      <c r="G299" s="12">
        <f>ROW()</f>
        <v>299</v>
      </c>
      <c r="H299" s="12">
        <v>338</v>
      </c>
      <c r="I299" s="12">
        <v>363</v>
      </c>
      <c r="J299" s="317">
        <v>356</v>
      </c>
    </row>
    <row r="300" spans="1:10" s="317" customFormat="1" x14ac:dyDescent="0.2">
      <c r="A300" s="335"/>
      <c r="B300" s="335"/>
      <c r="C300" s="534" t="s">
        <v>1397</v>
      </c>
      <c r="D300" s="534" t="s">
        <v>1354</v>
      </c>
      <c r="E300" s="335" t="str">
        <f>Questionnaire!P390</f>
        <v>..</v>
      </c>
      <c r="F300" s="335"/>
      <c r="G300" s="12">
        <f>ROW()</f>
        <v>300</v>
      </c>
      <c r="H300" s="12"/>
      <c r="I300" s="12"/>
    </row>
    <row r="301" spans="1:10" s="317" customFormat="1" x14ac:dyDescent="0.2">
      <c r="A301" s="335"/>
      <c r="B301" s="335"/>
      <c r="C301" s="534"/>
      <c r="D301" s="534" t="s">
        <v>1384</v>
      </c>
      <c r="E301" s="335" t="str">
        <f>Questionnaire!S390</f>
        <v>..</v>
      </c>
      <c r="F301" s="335"/>
      <c r="G301" s="12">
        <f>ROW()</f>
        <v>301</v>
      </c>
      <c r="H301" s="12"/>
      <c r="I301" s="12"/>
    </row>
    <row r="302" spans="1:10" s="317" customFormat="1" x14ac:dyDescent="0.2">
      <c r="A302" s="335"/>
      <c r="B302" s="335"/>
      <c r="C302" s="534"/>
      <c r="D302" s="534" t="s">
        <v>1408</v>
      </c>
      <c r="E302" s="335" t="str">
        <f>Questionnaire!V390</f>
        <v>..</v>
      </c>
      <c r="F302" s="335"/>
      <c r="G302" s="12">
        <f>ROW()</f>
        <v>302</v>
      </c>
      <c r="H302" s="12"/>
      <c r="I302" s="12"/>
    </row>
    <row r="303" spans="1:10" s="317" customFormat="1" x14ac:dyDescent="0.2">
      <c r="A303" s="335"/>
      <c r="B303" s="335"/>
      <c r="C303" s="534"/>
      <c r="D303" s="534" t="s">
        <v>1409</v>
      </c>
      <c r="E303" s="335" t="str">
        <f>Questionnaire!Y390</f>
        <v>..</v>
      </c>
      <c r="F303" s="335"/>
      <c r="G303" s="12">
        <f>ROW()</f>
        <v>303</v>
      </c>
      <c r="H303" s="12"/>
      <c r="I303" s="12"/>
    </row>
    <row r="304" spans="1:10" s="317" customFormat="1" x14ac:dyDescent="0.2">
      <c r="A304" s="335"/>
      <c r="B304" s="335"/>
      <c r="C304" s="534" t="s">
        <v>1398</v>
      </c>
      <c r="D304" s="534" t="s">
        <v>1354</v>
      </c>
      <c r="E304" s="335" t="str">
        <f>Questionnaire!P391</f>
        <v>..</v>
      </c>
      <c r="F304" s="335"/>
      <c r="G304" s="12">
        <f>ROW()</f>
        <v>304</v>
      </c>
      <c r="H304" s="12"/>
      <c r="I304" s="12"/>
    </row>
    <row r="305" spans="1:10" s="317" customFormat="1" x14ac:dyDescent="0.2">
      <c r="A305" s="335"/>
      <c r="B305" s="335"/>
      <c r="C305" s="534"/>
      <c r="D305" s="534" t="s">
        <v>1384</v>
      </c>
      <c r="E305" s="335" t="str">
        <f>Questionnaire!S391</f>
        <v>..</v>
      </c>
      <c r="F305" s="335"/>
      <c r="G305" s="12">
        <f>ROW()</f>
        <v>305</v>
      </c>
      <c r="H305" s="12"/>
      <c r="I305" s="12"/>
    </row>
    <row r="306" spans="1:10" s="317" customFormat="1" x14ac:dyDescent="0.2">
      <c r="A306" s="335"/>
      <c r="B306" s="335"/>
      <c r="C306" s="534"/>
      <c r="D306" s="534" t="s">
        <v>1408</v>
      </c>
      <c r="E306" s="335" t="str">
        <f>Questionnaire!V391</f>
        <v>..</v>
      </c>
      <c r="F306" s="335"/>
      <c r="G306" s="12">
        <f>ROW()</f>
        <v>306</v>
      </c>
      <c r="H306" s="12"/>
      <c r="I306" s="12"/>
    </row>
    <row r="307" spans="1:10" s="317" customFormat="1" x14ac:dyDescent="0.2">
      <c r="A307" s="335"/>
      <c r="B307" s="335"/>
      <c r="C307" s="534"/>
      <c r="D307" s="534" t="s">
        <v>1409</v>
      </c>
      <c r="E307" s="335" t="str">
        <f>Questionnaire!Y391</f>
        <v>..</v>
      </c>
      <c r="F307" s="335"/>
      <c r="G307" s="12">
        <f>ROW()</f>
        <v>307</v>
      </c>
      <c r="H307" s="12"/>
      <c r="I307" s="12"/>
    </row>
    <row r="308" spans="1:10" s="317" customFormat="1" x14ac:dyDescent="0.2">
      <c r="A308" s="335"/>
      <c r="B308" s="335" t="s">
        <v>139</v>
      </c>
      <c r="C308" s="335" t="s">
        <v>313</v>
      </c>
      <c r="E308" s="335" t="str">
        <f>Questionnaire!W395</f>
        <v>Select</v>
      </c>
      <c r="F308" s="335"/>
      <c r="G308" s="12">
        <f>ROW()</f>
        <v>308</v>
      </c>
      <c r="H308" s="12">
        <v>339</v>
      </c>
      <c r="I308" s="12">
        <v>364</v>
      </c>
      <c r="J308" s="317">
        <v>360</v>
      </c>
    </row>
    <row r="309" spans="1:10" s="317" customFormat="1" x14ac:dyDescent="0.2">
      <c r="A309" s="335"/>
      <c r="B309" s="335"/>
      <c r="C309" s="335" t="s">
        <v>200</v>
      </c>
      <c r="E309" s="335" t="str">
        <f>Questionnaire!X397</f>
        <v>..</v>
      </c>
      <c r="F309" s="335"/>
      <c r="G309" s="12">
        <f>ROW()</f>
        <v>309</v>
      </c>
      <c r="H309" s="12">
        <v>340</v>
      </c>
      <c r="I309" s="12">
        <v>365</v>
      </c>
      <c r="J309" s="317">
        <v>361</v>
      </c>
    </row>
    <row r="310" spans="1:10" s="317" customFormat="1" x14ac:dyDescent="0.2">
      <c r="A310" s="335"/>
      <c r="B310" s="335"/>
      <c r="C310" s="335" t="s">
        <v>199</v>
      </c>
      <c r="E310" s="335" t="str">
        <f>Questionnaire!X400</f>
        <v>..</v>
      </c>
      <c r="F310" s="335"/>
      <c r="G310" s="12">
        <f>ROW()</f>
        <v>310</v>
      </c>
      <c r="H310" s="12">
        <v>341</v>
      </c>
      <c r="I310" s="12">
        <v>366</v>
      </c>
      <c r="J310" s="317">
        <v>362</v>
      </c>
    </row>
    <row r="311" spans="1:10" s="317" customFormat="1" x14ac:dyDescent="0.2">
      <c r="A311" s="335"/>
      <c r="B311" s="337" t="s">
        <v>138</v>
      </c>
      <c r="C311" s="335" t="s">
        <v>198</v>
      </c>
      <c r="E311" s="335" t="str">
        <f>Questionnaire!$X$405</f>
        <v>Select</v>
      </c>
      <c r="F311" s="335"/>
      <c r="G311" s="12">
        <f>ROW()</f>
        <v>311</v>
      </c>
      <c r="H311" s="12">
        <v>342</v>
      </c>
      <c r="I311" s="12">
        <v>367</v>
      </c>
      <c r="J311" s="317">
        <v>363</v>
      </c>
    </row>
    <row r="312" spans="1:10" s="317" customFormat="1" x14ac:dyDescent="0.2">
      <c r="A312" s="335"/>
      <c r="B312" s="335"/>
      <c r="C312" s="335" t="s">
        <v>253</v>
      </c>
      <c r="E312" s="335" t="str">
        <f>Questionnaire!X407</f>
        <v>Select</v>
      </c>
      <c r="F312" s="335"/>
      <c r="G312" s="12">
        <f>ROW()</f>
        <v>312</v>
      </c>
      <c r="H312" s="12">
        <v>343</v>
      </c>
      <c r="I312" s="12">
        <v>368</v>
      </c>
      <c r="J312" s="317">
        <v>365</v>
      </c>
    </row>
    <row r="313" spans="1:10" s="317" customFormat="1" x14ac:dyDescent="0.2">
      <c r="A313" s="335"/>
      <c r="B313" s="335"/>
      <c r="C313" s="335" t="s">
        <v>370</v>
      </c>
      <c r="D313" s="335" t="s">
        <v>254</v>
      </c>
      <c r="E313" s="335" t="str">
        <f>Questionnaire!M411</f>
        <v>Select</v>
      </c>
      <c r="F313" s="335"/>
      <c r="G313" s="12">
        <f>ROW()</f>
        <v>313</v>
      </c>
      <c r="H313" s="12">
        <v>344</v>
      </c>
      <c r="I313" s="12">
        <v>369</v>
      </c>
      <c r="J313" s="317">
        <v>366</v>
      </c>
    </row>
    <row r="314" spans="1:10" s="317" customFormat="1" x14ac:dyDescent="0.2">
      <c r="A314" s="335"/>
      <c r="B314" s="335"/>
      <c r="C314" s="335"/>
      <c r="D314" s="335" t="s">
        <v>256</v>
      </c>
      <c r="E314" s="335" t="str">
        <f>Questionnaire!V411</f>
        <v>Select</v>
      </c>
      <c r="F314" s="335"/>
      <c r="G314" s="12">
        <f>ROW()</f>
        <v>314</v>
      </c>
      <c r="H314" s="12">
        <v>345</v>
      </c>
      <c r="I314" s="12">
        <v>370</v>
      </c>
      <c r="J314" s="317">
        <v>367</v>
      </c>
    </row>
    <row r="315" spans="1:10" s="317" customFormat="1" x14ac:dyDescent="0.2">
      <c r="A315" s="335"/>
      <c r="B315" s="335"/>
      <c r="C315" s="335"/>
      <c r="D315" s="335" t="s">
        <v>255</v>
      </c>
      <c r="E315" s="335" t="str">
        <f>Questionnaire!M413</f>
        <v>Select</v>
      </c>
      <c r="F315" s="335"/>
      <c r="G315" s="12">
        <f>ROW()</f>
        <v>315</v>
      </c>
      <c r="H315" s="12">
        <v>346</v>
      </c>
      <c r="I315" s="12">
        <v>371</v>
      </c>
      <c r="J315" s="317">
        <v>368</v>
      </c>
    </row>
    <row r="316" spans="1:10" s="317" customFormat="1" x14ac:dyDescent="0.2">
      <c r="A316" s="335"/>
      <c r="B316" s="335"/>
      <c r="C316" s="335"/>
      <c r="D316" s="335" t="s">
        <v>166</v>
      </c>
      <c r="E316" s="335" t="str">
        <f>Questionnaire!V413</f>
        <v>Select</v>
      </c>
      <c r="F316" s="335"/>
      <c r="G316" s="12">
        <f>ROW()</f>
        <v>316</v>
      </c>
      <c r="H316" s="12">
        <v>347</v>
      </c>
      <c r="I316" s="12">
        <v>372</v>
      </c>
      <c r="J316" s="317">
        <v>369</v>
      </c>
    </row>
    <row r="317" spans="1:10" s="317" customFormat="1" x14ac:dyDescent="0.2">
      <c r="A317" s="335"/>
      <c r="B317" s="335"/>
      <c r="C317" s="335"/>
      <c r="D317" s="335" t="s">
        <v>85</v>
      </c>
      <c r="E317" s="335" t="str">
        <f>Questionnaire!M415</f>
        <v>Select</v>
      </c>
      <c r="F317" s="335"/>
      <c r="G317" s="12">
        <f>ROW()</f>
        <v>317</v>
      </c>
      <c r="H317" s="12">
        <v>348</v>
      </c>
      <c r="I317" s="12">
        <v>373</v>
      </c>
      <c r="J317" s="317">
        <v>370</v>
      </c>
    </row>
    <row r="318" spans="1:10" s="317" customFormat="1" x14ac:dyDescent="0.2">
      <c r="A318" s="335"/>
      <c r="B318" s="335"/>
      <c r="C318" s="335"/>
      <c r="D318" s="335" t="s">
        <v>257</v>
      </c>
      <c r="E318" s="335" t="str">
        <f>Questionnaire!P415</f>
        <v xml:space="preserve"> Please specify</v>
      </c>
      <c r="F318" s="335"/>
      <c r="G318" s="12">
        <f>ROW()</f>
        <v>318</v>
      </c>
      <c r="H318" s="12">
        <v>349</v>
      </c>
      <c r="I318" s="12">
        <v>374</v>
      </c>
      <c r="J318" s="317">
        <v>371</v>
      </c>
    </row>
    <row r="319" spans="1:10" s="317" customFormat="1" x14ac:dyDescent="0.2">
      <c r="A319" s="335"/>
      <c r="B319" s="335"/>
      <c r="C319" s="335" t="s">
        <v>371</v>
      </c>
      <c r="D319" s="335"/>
      <c r="E319" s="338" t="str">
        <f>Questionnaire!X418</f>
        <v>Select</v>
      </c>
      <c r="F319" s="338"/>
      <c r="G319" s="12">
        <f>ROW()</f>
        <v>319</v>
      </c>
      <c r="H319" s="12">
        <v>350</v>
      </c>
      <c r="I319" s="12">
        <v>375</v>
      </c>
      <c r="J319" s="317">
        <v>372</v>
      </c>
    </row>
    <row r="320" spans="1:10" s="317" customFormat="1" x14ac:dyDescent="0.2">
      <c r="A320" s="335"/>
      <c r="B320" s="335"/>
      <c r="C320" s="335" t="s">
        <v>372</v>
      </c>
      <c r="D320" s="335"/>
      <c r="E320" s="335" t="str">
        <f>Questionnaire!X421</f>
        <v>Select</v>
      </c>
      <c r="F320" s="335"/>
      <c r="G320" s="12">
        <f>ROW()</f>
        <v>320</v>
      </c>
      <c r="H320" s="12">
        <v>351</v>
      </c>
      <c r="I320" s="12">
        <v>376</v>
      </c>
      <c r="J320" s="317">
        <v>373</v>
      </c>
    </row>
    <row r="321" spans="1:10" s="317" customFormat="1" x14ac:dyDescent="0.2">
      <c r="A321" s="335"/>
      <c r="B321" s="335"/>
      <c r="C321" s="335" t="s">
        <v>373</v>
      </c>
      <c r="D321" s="335"/>
      <c r="E321" s="335" t="str">
        <f>Questionnaire!X424</f>
        <v>Select</v>
      </c>
      <c r="F321" s="335"/>
      <c r="G321" s="12">
        <f>ROW()</f>
        <v>321</v>
      </c>
      <c r="H321" s="12">
        <v>352</v>
      </c>
      <c r="I321" s="12">
        <v>377</v>
      </c>
      <c r="J321" s="317">
        <v>374</v>
      </c>
    </row>
    <row r="322" spans="1:10" s="317" customFormat="1" x14ac:dyDescent="0.2">
      <c r="A322" s="335"/>
      <c r="B322" s="335" t="s">
        <v>197</v>
      </c>
      <c r="C322" s="335"/>
      <c r="D322" s="335" t="s">
        <v>196</v>
      </c>
      <c r="E322" s="335" t="str">
        <f>Questionnaire!K433</f>
        <v>Select</v>
      </c>
      <c r="F322" s="335"/>
      <c r="G322" s="12">
        <f>ROW()</f>
        <v>322</v>
      </c>
      <c r="H322" s="12">
        <v>353</v>
      </c>
      <c r="I322" s="12">
        <v>378</v>
      </c>
      <c r="J322" s="317">
        <v>375</v>
      </c>
    </row>
    <row r="323" spans="1:10" s="317" customFormat="1" x14ac:dyDescent="0.2">
      <c r="A323" s="335"/>
      <c r="B323" s="335"/>
      <c r="C323" s="335"/>
      <c r="D323" s="335" t="s">
        <v>195</v>
      </c>
      <c r="E323" s="335" t="str">
        <f>Questionnaire!K435</f>
        <v>Select</v>
      </c>
      <c r="F323" s="335"/>
      <c r="G323" s="12">
        <f>ROW()</f>
        <v>323</v>
      </c>
      <c r="H323" s="12">
        <v>354</v>
      </c>
      <c r="I323" s="12">
        <v>379</v>
      </c>
      <c r="J323" s="317">
        <v>376</v>
      </c>
    </row>
    <row r="324" spans="1:10" s="317" customFormat="1" x14ac:dyDescent="0.2">
      <c r="A324" s="335"/>
      <c r="B324" s="335"/>
      <c r="C324" s="335"/>
      <c r="D324" s="335" t="s">
        <v>194</v>
      </c>
      <c r="E324" s="335" t="str">
        <f>Questionnaire!K437</f>
        <v>Select</v>
      </c>
      <c r="F324" s="335"/>
      <c r="G324" s="12">
        <f>ROW()</f>
        <v>324</v>
      </c>
      <c r="H324" s="12">
        <v>355</v>
      </c>
      <c r="I324" s="12">
        <v>380</v>
      </c>
      <c r="J324" s="317">
        <v>377</v>
      </c>
    </row>
    <row r="325" spans="1:10" s="317" customFormat="1" x14ac:dyDescent="0.2">
      <c r="A325" s="335"/>
      <c r="B325" s="335" t="s">
        <v>280</v>
      </c>
      <c r="C325" s="335" t="s">
        <v>374</v>
      </c>
      <c r="D325" s="335" t="s">
        <v>375</v>
      </c>
      <c r="E325" s="335" t="str">
        <f>Questionnaire!X444</f>
        <v>Select</v>
      </c>
      <c r="F325" s="335"/>
      <c r="G325" s="12">
        <f>ROW()</f>
        <v>325</v>
      </c>
      <c r="H325" s="12">
        <v>356</v>
      </c>
      <c r="I325" s="12">
        <v>381</v>
      </c>
      <c r="J325" s="317">
        <v>378</v>
      </c>
    </row>
    <row r="326" spans="1:10" s="317" customFormat="1" x14ac:dyDescent="0.2">
      <c r="B326" s="335"/>
      <c r="C326" s="335" t="s">
        <v>264</v>
      </c>
      <c r="D326" s="339">
        <v>1</v>
      </c>
      <c r="E326" s="335">
        <f>Questionnaire!Q446</f>
        <v>0</v>
      </c>
      <c r="F326" s="335"/>
      <c r="G326" s="12">
        <f>ROW()</f>
        <v>326</v>
      </c>
      <c r="H326" s="12">
        <v>357</v>
      </c>
      <c r="I326" s="12">
        <v>382</v>
      </c>
      <c r="J326" s="317">
        <v>379</v>
      </c>
    </row>
    <row r="327" spans="1:10" s="317" customFormat="1" x14ac:dyDescent="0.2">
      <c r="A327" s="335"/>
      <c r="B327" s="335"/>
      <c r="C327" s="335"/>
      <c r="D327" s="339">
        <v>2</v>
      </c>
      <c r="E327" s="335">
        <f>Questionnaire!Q447</f>
        <v>0</v>
      </c>
      <c r="F327" s="335"/>
      <c r="G327" s="12">
        <f>ROW()</f>
        <v>327</v>
      </c>
      <c r="H327" s="12">
        <v>358</v>
      </c>
      <c r="I327" s="12">
        <v>383</v>
      </c>
      <c r="J327" s="317">
        <v>380</v>
      </c>
    </row>
    <row r="328" spans="1:10" s="317" customFormat="1" x14ac:dyDescent="0.2">
      <c r="A328" s="335"/>
      <c r="C328" s="335"/>
      <c r="D328" s="339">
        <v>3</v>
      </c>
      <c r="E328" s="335">
        <f>Questionnaire!Q448</f>
        <v>0</v>
      </c>
      <c r="F328" s="335"/>
      <c r="G328" s="12">
        <f>ROW()</f>
        <v>328</v>
      </c>
      <c r="H328" s="12">
        <v>359</v>
      </c>
      <c r="I328" s="12">
        <v>384</v>
      </c>
      <c r="J328" s="317">
        <v>381</v>
      </c>
    </row>
    <row r="329" spans="1:10" s="317" customFormat="1" x14ac:dyDescent="0.2">
      <c r="A329" s="335"/>
      <c r="C329" s="335"/>
      <c r="D329" s="339">
        <v>4</v>
      </c>
      <c r="E329" s="335">
        <f>Questionnaire!Q449</f>
        <v>0</v>
      </c>
      <c r="F329" s="335"/>
      <c r="G329" s="12">
        <f>ROW()</f>
        <v>329</v>
      </c>
      <c r="H329" s="12">
        <v>360</v>
      </c>
      <c r="I329" s="12">
        <v>385</v>
      </c>
      <c r="J329" s="317">
        <v>382</v>
      </c>
    </row>
    <row r="330" spans="1:10" s="317" customFormat="1" x14ac:dyDescent="0.2">
      <c r="A330" s="335"/>
      <c r="C330" s="335" t="s">
        <v>374</v>
      </c>
      <c r="D330" s="335" t="s">
        <v>376</v>
      </c>
      <c r="E330" s="335" t="str">
        <f>Questionnaire!X452</f>
        <v>Select</v>
      </c>
      <c r="F330" s="335"/>
      <c r="G330" s="12">
        <f>ROW()</f>
        <v>330</v>
      </c>
      <c r="H330" s="12">
        <v>361</v>
      </c>
      <c r="I330" s="12">
        <v>386</v>
      </c>
      <c r="J330" s="317">
        <v>383</v>
      </c>
    </row>
    <row r="331" spans="1:10" s="317" customFormat="1" x14ac:dyDescent="0.2">
      <c r="A331" s="335"/>
      <c r="C331" s="335" t="s">
        <v>264</v>
      </c>
      <c r="D331" s="339">
        <v>1</v>
      </c>
      <c r="E331" s="335" t="str">
        <f>Questionnaire!Q454</f>
        <v>Select</v>
      </c>
      <c r="F331" s="335"/>
      <c r="G331" s="12">
        <f>ROW()</f>
        <v>331</v>
      </c>
      <c r="H331" s="12">
        <v>362</v>
      </c>
      <c r="I331" s="12">
        <v>387</v>
      </c>
      <c r="J331" s="317">
        <v>384</v>
      </c>
    </row>
    <row r="332" spans="1:10" s="317" customFormat="1" x14ac:dyDescent="0.2">
      <c r="A332" s="335"/>
      <c r="C332" s="335"/>
      <c r="D332" s="339">
        <v>2</v>
      </c>
      <c r="E332" s="335" t="str">
        <f>Questionnaire!Q455</f>
        <v>Select</v>
      </c>
      <c r="F332" s="335"/>
      <c r="G332" s="12">
        <f>ROW()</f>
        <v>332</v>
      </c>
      <c r="H332" s="12">
        <v>363</v>
      </c>
      <c r="I332" s="12">
        <v>388</v>
      </c>
      <c r="J332" s="317">
        <v>385</v>
      </c>
    </row>
    <row r="333" spans="1:10" s="317" customFormat="1" x14ac:dyDescent="0.2">
      <c r="A333" s="335"/>
      <c r="C333" s="335"/>
      <c r="D333" s="339">
        <v>3</v>
      </c>
      <c r="E333" s="335" t="str">
        <f>Questionnaire!Q456</f>
        <v>Select</v>
      </c>
      <c r="F333" s="335"/>
      <c r="G333" s="12">
        <f>ROW()</f>
        <v>333</v>
      </c>
      <c r="H333" s="12">
        <v>364</v>
      </c>
      <c r="I333" s="12">
        <v>389</v>
      </c>
      <c r="J333" s="317">
        <v>386</v>
      </c>
    </row>
    <row r="334" spans="1:10" s="317" customFormat="1" x14ac:dyDescent="0.2">
      <c r="A334" s="335"/>
      <c r="C334" s="335"/>
      <c r="D334" s="339">
        <v>4</v>
      </c>
      <c r="E334" s="335" t="str">
        <f>Questionnaire!Q457</f>
        <v>Select</v>
      </c>
      <c r="F334" s="335"/>
      <c r="G334" s="12">
        <f>ROW()</f>
        <v>334</v>
      </c>
      <c r="H334" s="12">
        <v>365</v>
      </c>
      <c r="I334" s="12">
        <v>390</v>
      </c>
      <c r="J334" s="317">
        <v>387</v>
      </c>
    </row>
    <row r="335" spans="1:10" s="317" customFormat="1" x14ac:dyDescent="0.2">
      <c r="A335" s="335"/>
      <c r="C335" s="335" t="s">
        <v>377</v>
      </c>
      <c r="D335" s="339">
        <v>1</v>
      </c>
      <c r="E335" s="335" t="str">
        <f>Questionnaire!Q460</f>
        <v>Select</v>
      </c>
      <c r="F335" s="335"/>
      <c r="G335" s="12">
        <f>ROW()</f>
        <v>335</v>
      </c>
      <c r="H335" s="12">
        <v>366</v>
      </c>
      <c r="I335" s="12">
        <v>391</v>
      </c>
      <c r="J335" s="317">
        <v>388</v>
      </c>
    </row>
    <row r="336" spans="1:10" s="317" customFormat="1" x14ac:dyDescent="0.2">
      <c r="A336" s="335"/>
      <c r="C336" s="335"/>
      <c r="D336" s="339">
        <v>2</v>
      </c>
      <c r="E336" s="335" t="str">
        <f>Questionnaire!Q461</f>
        <v>Select</v>
      </c>
      <c r="F336" s="335"/>
      <c r="G336" s="12">
        <f>ROW()</f>
        <v>336</v>
      </c>
      <c r="H336" s="12">
        <v>367</v>
      </c>
      <c r="I336" s="12">
        <v>392</v>
      </c>
      <c r="J336" s="317">
        <v>389</v>
      </c>
    </row>
    <row r="337" spans="1:10" s="317" customFormat="1" x14ac:dyDescent="0.2">
      <c r="A337" s="335"/>
      <c r="C337" s="335"/>
      <c r="D337" s="339">
        <v>3</v>
      </c>
      <c r="E337" s="335" t="str">
        <f>Questionnaire!Q462</f>
        <v>Select</v>
      </c>
      <c r="F337" s="335"/>
      <c r="G337" s="12">
        <f>ROW()</f>
        <v>337</v>
      </c>
      <c r="H337" s="12">
        <v>368</v>
      </c>
      <c r="I337" s="12">
        <v>393</v>
      </c>
      <c r="J337" s="317">
        <v>390</v>
      </c>
    </row>
    <row r="338" spans="1:10" s="317" customFormat="1" x14ac:dyDescent="0.2">
      <c r="A338" s="335"/>
      <c r="C338" s="335"/>
      <c r="D338" s="339">
        <v>4</v>
      </c>
      <c r="E338" s="335" t="str">
        <f>Questionnaire!Q463</f>
        <v>Select</v>
      </c>
      <c r="F338" s="335"/>
      <c r="G338" s="12">
        <f>ROW()</f>
        <v>338</v>
      </c>
      <c r="H338" s="12">
        <v>369</v>
      </c>
      <c r="I338" s="12">
        <v>394</v>
      </c>
      <c r="J338" s="317">
        <v>391</v>
      </c>
    </row>
    <row r="339" spans="1:10" s="317" customFormat="1" x14ac:dyDescent="0.2">
      <c r="A339" s="335"/>
      <c r="C339" s="335" t="s">
        <v>378</v>
      </c>
      <c r="D339" s="339">
        <v>1</v>
      </c>
      <c r="E339" s="335" t="str">
        <f>Questionnaire!Q469</f>
        <v>Select</v>
      </c>
      <c r="F339" s="335"/>
      <c r="G339" s="12">
        <f>ROW()</f>
        <v>339</v>
      </c>
      <c r="H339" s="12">
        <v>370</v>
      </c>
      <c r="I339" s="12">
        <v>395</v>
      </c>
      <c r="J339" s="317">
        <v>392</v>
      </c>
    </row>
    <row r="340" spans="1:10" s="317" customFormat="1" x14ac:dyDescent="0.2">
      <c r="A340" s="335"/>
      <c r="C340" s="335"/>
      <c r="D340" s="339">
        <v>2</v>
      </c>
      <c r="E340" s="335" t="str">
        <f>Questionnaire!Q470</f>
        <v>Select</v>
      </c>
      <c r="F340" s="335"/>
      <c r="G340" s="12">
        <f>ROW()</f>
        <v>340</v>
      </c>
      <c r="H340" s="12">
        <v>371</v>
      </c>
      <c r="I340" s="12">
        <v>396</v>
      </c>
      <c r="J340" s="317">
        <v>393</v>
      </c>
    </row>
    <row r="341" spans="1:10" s="317" customFormat="1" x14ac:dyDescent="0.2">
      <c r="A341" s="335"/>
      <c r="C341" s="335"/>
      <c r="D341" s="339">
        <v>3</v>
      </c>
      <c r="E341" s="335" t="str">
        <f>Questionnaire!Q471</f>
        <v>Select</v>
      </c>
      <c r="F341" s="335"/>
      <c r="G341" s="12">
        <f>ROW()</f>
        <v>341</v>
      </c>
      <c r="H341" s="12">
        <v>372</v>
      </c>
      <c r="I341" s="12">
        <v>397</v>
      </c>
      <c r="J341" s="317">
        <v>394</v>
      </c>
    </row>
    <row r="342" spans="1:10" s="317" customFormat="1" x14ac:dyDescent="0.2">
      <c r="A342" s="335"/>
      <c r="C342" s="335"/>
      <c r="D342" s="339">
        <v>4</v>
      </c>
      <c r="E342" s="335" t="str">
        <f>Questionnaire!Q472</f>
        <v>Select</v>
      </c>
      <c r="F342" s="335"/>
      <c r="G342" s="12">
        <f>ROW()</f>
        <v>342</v>
      </c>
      <c r="H342" s="12">
        <v>373</v>
      </c>
      <c r="I342" s="12">
        <v>398</v>
      </c>
      <c r="J342" s="317">
        <v>395</v>
      </c>
    </row>
    <row r="343" spans="1:10" s="317" customFormat="1" x14ac:dyDescent="0.2">
      <c r="A343" s="335"/>
      <c r="C343" s="335" t="s">
        <v>379</v>
      </c>
      <c r="D343" s="339">
        <v>1</v>
      </c>
      <c r="E343" s="335" t="str">
        <f>Questionnaire!Q475</f>
        <v>Select</v>
      </c>
      <c r="F343" s="335"/>
      <c r="G343" s="12">
        <f>ROW()</f>
        <v>343</v>
      </c>
      <c r="H343" s="12">
        <v>374</v>
      </c>
      <c r="I343" s="12">
        <v>399</v>
      </c>
      <c r="J343" s="317">
        <v>396</v>
      </c>
    </row>
    <row r="344" spans="1:10" s="317" customFormat="1" x14ac:dyDescent="0.2">
      <c r="A344" s="335"/>
      <c r="C344" s="335"/>
      <c r="D344" s="339">
        <v>2</v>
      </c>
      <c r="E344" s="335" t="str">
        <f>Questionnaire!Q476</f>
        <v>Select</v>
      </c>
      <c r="F344" s="335"/>
      <c r="G344" s="12">
        <f>ROW()</f>
        <v>344</v>
      </c>
      <c r="H344" s="12">
        <v>375</v>
      </c>
      <c r="I344" s="12">
        <v>400</v>
      </c>
      <c r="J344" s="317">
        <v>397</v>
      </c>
    </row>
    <row r="345" spans="1:10" s="317" customFormat="1" x14ac:dyDescent="0.2">
      <c r="A345" s="335"/>
      <c r="C345" s="335"/>
      <c r="D345" s="339">
        <v>3</v>
      </c>
      <c r="E345" s="335" t="str">
        <f>Questionnaire!Q477</f>
        <v>Select</v>
      </c>
      <c r="F345" s="335"/>
      <c r="G345" s="12">
        <f>ROW()</f>
        <v>345</v>
      </c>
      <c r="H345" s="12">
        <v>376</v>
      </c>
      <c r="I345" s="12">
        <v>401</v>
      </c>
      <c r="J345" s="317">
        <v>398</v>
      </c>
    </row>
    <row r="346" spans="1:10" s="317" customFormat="1" x14ac:dyDescent="0.2">
      <c r="A346" s="335"/>
      <c r="C346" s="335"/>
      <c r="D346" s="339">
        <v>4</v>
      </c>
      <c r="E346" s="335" t="str">
        <f>Questionnaire!Q478</f>
        <v>Select</v>
      </c>
      <c r="F346" s="335"/>
      <c r="G346" s="12">
        <f>ROW()</f>
        <v>346</v>
      </c>
      <c r="H346" s="12">
        <v>377</v>
      </c>
      <c r="I346" s="12">
        <v>402</v>
      </c>
      <c r="J346" s="317">
        <v>399</v>
      </c>
    </row>
    <row r="347" spans="1:10" s="317" customFormat="1" x14ac:dyDescent="0.2">
      <c r="A347" s="335"/>
      <c r="C347" s="335" t="s">
        <v>380</v>
      </c>
      <c r="D347" s="339">
        <v>1</v>
      </c>
      <c r="E347" s="335" t="str">
        <f>Questionnaire!Q480</f>
        <v>Select</v>
      </c>
      <c r="F347" s="335"/>
      <c r="G347" s="12">
        <f>ROW()</f>
        <v>347</v>
      </c>
      <c r="H347" s="12">
        <v>378</v>
      </c>
      <c r="I347" s="12">
        <v>403</v>
      </c>
      <c r="J347" s="317">
        <v>400</v>
      </c>
    </row>
    <row r="348" spans="1:10" s="317" customFormat="1" x14ac:dyDescent="0.2">
      <c r="A348" s="335"/>
      <c r="C348" s="335"/>
      <c r="D348" s="339">
        <v>2</v>
      </c>
      <c r="E348" s="335" t="str">
        <f>Questionnaire!Q481</f>
        <v>Select</v>
      </c>
      <c r="F348" s="335"/>
      <c r="G348" s="12">
        <f>ROW()</f>
        <v>348</v>
      </c>
      <c r="H348" s="12">
        <v>379</v>
      </c>
      <c r="I348" s="12">
        <v>404</v>
      </c>
      <c r="J348" s="317">
        <v>401</v>
      </c>
    </row>
    <row r="349" spans="1:10" s="317" customFormat="1" x14ac:dyDescent="0.2">
      <c r="A349" s="335"/>
      <c r="C349" s="335"/>
      <c r="D349" s="339">
        <v>3</v>
      </c>
      <c r="E349" s="335" t="str">
        <f>Questionnaire!Q482</f>
        <v>Select</v>
      </c>
      <c r="F349" s="335"/>
      <c r="G349" s="12">
        <f>ROW()</f>
        <v>349</v>
      </c>
      <c r="H349" s="12">
        <v>380</v>
      </c>
      <c r="I349" s="12">
        <v>405</v>
      </c>
      <c r="J349" s="317">
        <v>402</v>
      </c>
    </row>
    <row r="350" spans="1:10" s="317" customFormat="1" x14ac:dyDescent="0.2">
      <c r="A350" s="335"/>
      <c r="C350" s="335"/>
      <c r="D350" s="339">
        <v>4</v>
      </c>
      <c r="E350" s="335" t="str">
        <f>Questionnaire!Q483</f>
        <v>Select</v>
      </c>
      <c r="F350" s="335"/>
      <c r="G350" s="12">
        <f>ROW()</f>
        <v>350</v>
      </c>
      <c r="H350" s="12">
        <v>381</v>
      </c>
      <c r="I350" s="12">
        <v>406</v>
      </c>
      <c r="J350" s="317">
        <v>403</v>
      </c>
    </row>
    <row r="351" spans="1:10" s="317" customFormat="1" x14ac:dyDescent="0.2">
      <c r="A351" s="335" t="s">
        <v>848</v>
      </c>
      <c r="B351" s="335" t="s">
        <v>131</v>
      </c>
      <c r="C351" s="335" t="s">
        <v>129</v>
      </c>
      <c r="D351" s="335"/>
      <c r="E351" s="335">
        <f>Questionnaire!AK491</f>
        <v>0</v>
      </c>
      <c r="F351" s="335"/>
      <c r="G351" s="12">
        <f>ROW()</f>
        <v>351</v>
      </c>
      <c r="H351" s="12">
        <v>382</v>
      </c>
      <c r="I351" s="12">
        <v>407</v>
      </c>
      <c r="J351" s="317">
        <v>404</v>
      </c>
    </row>
    <row r="352" spans="1:10" s="317" customFormat="1" x14ac:dyDescent="0.2">
      <c r="A352" s="335"/>
      <c r="B352" s="317" t="s">
        <v>130</v>
      </c>
      <c r="C352" s="335" t="s">
        <v>128</v>
      </c>
      <c r="D352" s="335"/>
      <c r="E352" s="335">
        <f>Questionnaire!C497</f>
        <v>0</v>
      </c>
      <c r="F352" s="335"/>
      <c r="G352" s="12">
        <f>ROW()</f>
        <v>352</v>
      </c>
      <c r="H352" s="12">
        <v>383</v>
      </c>
      <c r="I352" s="12">
        <v>408</v>
      </c>
      <c r="J352" s="317">
        <v>405</v>
      </c>
    </row>
    <row r="353" spans="1:10" s="317" customFormat="1" x14ac:dyDescent="0.2">
      <c r="A353" s="335"/>
      <c r="B353" s="317" t="s">
        <v>127</v>
      </c>
      <c r="C353" s="335" t="s">
        <v>126</v>
      </c>
      <c r="D353" s="335"/>
      <c r="E353" s="335">
        <f>Questionnaire!AK501</f>
        <v>0</v>
      </c>
      <c r="F353" s="335"/>
      <c r="G353" s="12">
        <f>ROW()</f>
        <v>353</v>
      </c>
      <c r="H353" s="12">
        <v>384</v>
      </c>
      <c r="I353" s="12">
        <v>409</v>
      </c>
      <c r="J353" s="317">
        <v>406</v>
      </c>
    </row>
    <row r="354" spans="1:10" s="317" customFormat="1" x14ac:dyDescent="0.2">
      <c r="A354" s="335"/>
      <c r="C354" s="335" t="s">
        <v>125</v>
      </c>
      <c r="D354" s="335"/>
      <c r="E354" s="335">
        <f>Questionnaire!C507</f>
        <v>0</v>
      </c>
      <c r="F354" s="335"/>
      <c r="G354" s="12">
        <f>ROW()</f>
        <v>354</v>
      </c>
      <c r="H354" s="12">
        <v>385</v>
      </c>
      <c r="I354" s="12">
        <v>410</v>
      </c>
      <c r="J354" s="317">
        <v>407</v>
      </c>
    </row>
    <row r="355" spans="1:10" s="317" customFormat="1" x14ac:dyDescent="0.2">
      <c r="A355" s="335"/>
      <c r="B355" s="317" t="s">
        <v>124</v>
      </c>
      <c r="C355" s="335" t="s">
        <v>328</v>
      </c>
      <c r="D355" s="335"/>
      <c r="E355" s="335">
        <f>Questionnaire!AK511</f>
        <v>0</v>
      </c>
      <c r="F355" s="335"/>
      <c r="G355" s="12">
        <f>ROW()</f>
        <v>355</v>
      </c>
      <c r="H355" s="12">
        <v>386</v>
      </c>
      <c r="I355" s="12">
        <v>411</v>
      </c>
      <c r="J355" s="317">
        <v>408</v>
      </c>
    </row>
    <row r="356" spans="1:10" s="317" customFormat="1" x14ac:dyDescent="0.2">
      <c r="A356" s="335"/>
      <c r="C356" s="335" t="s">
        <v>123</v>
      </c>
      <c r="D356" s="335"/>
      <c r="E356" s="335">
        <f>Questionnaire!C517</f>
        <v>0</v>
      </c>
      <c r="F356" s="335"/>
      <c r="G356" s="12">
        <f>ROW()</f>
        <v>356</v>
      </c>
      <c r="H356" s="12">
        <v>387</v>
      </c>
      <c r="I356" s="12">
        <v>412</v>
      </c>
      <c r="J356" s="317">
        <v>409</v>
      </c>
    </row>
    <row r="357" spans="1:10" s="317" customFormat="1" x14ac:dyDescent="0.2">
      <c r="A357" s="335"/>
      <c r="C357" s="335" t="s">
        <v>122</v>
      </c>
      <c r="D357" s="335"/>
      <c r="E357" s="335">
        <f>Questionnaire!C519</f>
        <v>0</v>
      </c>
      <c r="F357" s="335"/>
      <c r="G357" s="12">
        <f>ROW()</f>
        <v>357</v>
      </c>
      <c r="H357" s="12">
        <v>388</v>
      </c>
      <c r="I357" s="12">
        <v>413</v>
      </c>
      <c r="J357" s="317">
        <v>410</v>
      </c>
    </row>
    <row r="358" spans="1:10" s="317" customFormat="1" x14ac:dyDescent="0.2">
      <c r="A358" s="335"/>
      <c r="B358" s="317" t="s">
        <v>121</v>
      </c>
      <c r="C358" s="335" t="s">
        <v>381</v>
      </c>
      <c r="D358" s="335"/>
      <c r="E358" s="335">
        <f>Questionnaire!AK523</f>
        <v>0</v>
      </c>
      <c r="F358" s="335"/>
      <c r="G358" s="12">
        <f>ROW()</f>
        <v>358</v>
      </c>
      <c r="H358" s="12">
        <v>389</v>
      </c>
      <c r="I358" s="12">
        <v>414</v>
      </c>
      <c r="J358" s="317">
        <v>411</v>
      </c>
    </row>
    <row r="359" spans="1:10" s="317" customFormat="1" x14ac:dyDescent="0.2">
      <c r="A359" s="335"/>
      <c r="C359" s="335" t="s">
        <v>51</v>
      </c>
      <c r="D359" s="335"/>
      <c r="E359" s="335">
        <f>Questionnaire!C528</f>
        <v>0</v>
      </c>
      <c r="F359" s="335"/>
      <c r="G359" s="12">
        <f>ROW()</f>
        <v>359</v>
      </c>
      <c r="H359" s="12">
        <v>390</v>
      </c>
      <c r="I359" s="12">
        <v>415</v>
      </c>
      <c r="J359" s="317">
        <v>412</v>
      </c>
    </row>
    <row r="360" spans="1:10" s="317" customFormat="1" x14ac:dyDescent="0.2">
      <c r="A360" s="335"/>
      <c r="B360" s="317" t="s">
        <v>120</v>
      </c>
      <c r="C360" s="335" t="s">
        <v>119</v>
      </c>
      <c r="D360" s="335"/>
      <c r="E360" s="335">
        <f>Questionnaire!AK532</f>
        <v>0</v>
      </c>
      <c r="F360" s="335"/>
      <c r="G360" s="12">
        <f>ROW()</f>
        <v>360</v>
      </c>
      <c r="H360" s="12">
        <v>391</v>
      </c>
      <c r="I360" s="12">
        <v>416</v>
      </c>
      <c r="J360" s="317">
        <v>413</v>
      </c>
    </row>
    <row r="361" spans="1:10" s="317" customFormat="1" x14ac:dyDescent="0.2">
      <c r="A361" s="335"/>
      <c r="C361" s="335" t="s">
        <v>118</v>
      </c>
      <c r="D361" s="335"/>
      <c r="E361" s="335">
        <f>Questionnaire!C537</f>
        <v>0</v>
      </c>
      <c r="F361" s="335"/>
      <c r="G361" s="12">
        <f>ROW()</f>
        <v>361</v>
      </c>
      <c r="H361" s="12">
        <v>392</v>
      </c>
      <c r="I361" s="12">
        <v>417</v>
      </c>
      <c r="J361" s="317">
        <v>414</v>
      </c>
    </row>
    <row r="362" spans="1:10" s="317" customFormat="1" x14ac:dyDescent="0.2">
      <c r="A362" s="335"/>
      <c r="C362" s="335" t="s">
        <v>52</v>
      </c>
      <c r="D362" s="335"/>
      <c r="E362" s="335">
        <f>Questionnaire!C539</f>
        <v>0</v>
      </c>
      <c r="F362" s="335"/>
      <c r="G362" s="12">
        <f>ROW()</f>
        <v>362</v>
      </c>
      <c r="H362" s="12">
        <v>393</v>
      </c>
      <c r="I362" s="12">
        <v>418</v>
      </c>
      <c r="J362" s="317">
        <v>415</v>
      </c>
    </row>
    <row r="363" spans="1:10" s="317" customFormat="1" x14ac:dyDescent="0.2">
      <c r="A363" s="335"/>
      <c r="B363" s="317" t="s">
        <v>117</v>
      </c>
      <c r="C363" s="335" t="s">
        <v>116</v>
      </c>
      <c r="D363" s="335"/>
      <c r="E363" s="335">
        <f>Questionnaire!AK543</f>
        <v>0</v>
      </c>
      <c r="F363" s="335"/>
      <c r="G363" s="12">
        <f>ROW()</f>
        <v>363</v>
      </c>
      <c r="H363" s="12">
        <v>394</v>
      </c>
      <c r="I363" s="12">
        <v>419</v>
      </c>
      <c r="J363" s="317">
        <v>416</v>
      </c>
    </row>
    <row r="364" spans="1:10" s="317" customFormat="1" x14ac:dyDescent="0.2">
      <c r="A364" s="335"/>
      <c r="C364" s="335" t="s">
        <v>53</v>
      </c>
      <c r="D364" s="335"/>
      <c r="E364" s="335">
        <f>Questionnaire!C548</f>
        <v>0</v>
      </c>
      <c r="F364" s="335"/>
      <c r="G364" s="12">
        <f>ROW()</f>
        <v>364</v>
      </c>
      <c r="H364" s="12">
        <v>395</v>
      </c>
      <c r="I364" s="12">
        <v>420</v>
      </c>
      <c r="J364" s="317">
        <v>417</v>
      </c>
    </row>
    <row r="365" spans="1:10" s="317" customFormat="1" x14ac:dyDescent="0.2">
      <c r="A365" s="335"/>
      <c r="B365" s="317" t="s">
        <v>115</v>
      </c>
      <c r="C365" s="335" t="s">
        <v>114</v>
      </c>
      <c r="D365" s="335"/>
      <c r="E365" s="335">
        <f>Questionnaire!AK552</f>
        <v>0</v>
      </c>
      <c r="F365" s="335"/>
      <c r="G365" s="12">
        <f>ROW()</f>
        <v>365</v>
      </c>
      <c r="H365" s="12">
        <v>396</v>
      </c>
      <c r="I365" s="12">
        <v>421</v>
      </c>
      <c r="J365" s="317">
        <v>418</v>
      </c>
    </row>
    <row r="366" spans="1:10" s="317" customFormat="1" x14ac:dyDescent="0.2">
      <c r="A366" s="335"/>
      <c r="C366" s="335" t="s">
        <v>329</v>
      </c>
      <c r="D366" s="335"/>
      <c r="E366" s="335">
        <f>Questionnaire!C557</f>
        <v>0</v>
      </c>
      <c r="F366" s="335"/>
      <c r="G366" s="12">
        <f>ROW()</f>
        <v>366</v>
      </c>
      <c r="H366" s="12">
        <v>397</v>
      </c>
      <c r="I366" s="12">
        <v>422</v>
      </c>
      <c r="J366" s="317">
        <v>419</v>
      </c>
    </row>
    <row r="367" spans="1:10" s="317" customFormat="1" x14ac:dyDescent="0.2">
      <c r="A367" s="335"/>
      <c r="B367" s="317" t="s">
        <v>113</v>
      </c>
      <c r="C367" s="335" t="s">
        <v>112</v>
      </c>
      <c r="D367" s="335"/>
      <c r="E367" s="335">
        <f>Questionnaire!AK561</f>
        <v>0</v>
      </c>
      <c r="F367" s="335"/>
      <c r="G367" s="12">
        <f>ROW()</f>
        <v>367</v>
      </c>
      <c r="H367" s="12">
        <v>398</v>
      </c>
      <c r="I367" s="12">
        <v>423</v>
      </c>
      <c r="J367" s="317">
        <v>420</v>
      </c>
    </row>
    <row r="368" spans="1:10" s="317" customFormat="1" x14ac:dyDescent="0.2">
      <c r="A368" s="335"/>
      <c r="C368" s="335" t="s">
        <v>109</v>
      </c>
      <c r="D368" s="335"/>
      <c r="E368" s="335">
        <f>Questionnaire!C566</f>
        <v>0</v>
      </c>
      <c r="F368" s="335"/>
      <c r="G368" s="12">
        <f>ROW()</f>
        <v>368</v>
      </c>
      <c r="H368" s="12">
        <v>399</v>
      </c>
      <c r="I368" s="12">
        <v>424</v>
      </c>
      <c r="J368" s="317">
        <v>421</v>
      </c>
    </row>
    <row r="369" spans="1:10" s="317" customFormat="1" x14ac:dyDescent="0.2">
      <c r="A369" s="335"/>
      <c r="B369" s="335" t="s">
        <v>65</v>
      </c>
      <c r="C369" s="335" t="s">
        <v>1359</v>
      </c>
      <c r="D369" s="335"/>
      <c r="E369" s="335">
        <f>Questionnaire!C575</f>
        <v>0</v>
      </c>
      <c r="F369" s="335"/>
      <c r="G369" s="12">
        <f>ROW()</f>
        <v>369</v>
      </c>
      <c r="H369" s="12">
        <v>400</v>
      </c>
      <c r="I369" s="12"/>
    </row>
    <row r="370" spans="1:10" s="317" customFormat="1" x14ac:dyDescent="0.2">
      <c r="C370" s="335" t="s">
        <v>108</v>
      </c>
      <c r="D370" s="335"/>
      <c r="E370" s="335">
        <f>Questionnaire!C579</f>
        <v>0</v>
      </c>
      <c r="F370" s="335"/>
      <c r="G370" s="12">
        <f>ROW()</f>
        <v>370</v>
      </c>
      <c r="H370" s="12">
        <v>401</v>
      </c>
      <c r="I370" s="12">
        <v>425</v>
      </c>
      <c r="J370" s="317">
        <v>422</v>
      </c>
    </row>
    <row r="371" spans="1:10" s="317" customFormat="1" x14ac:dyDescent="0.2">
      <c r="B371" s="317" t="s">
        <v>68</v>
      </c>
      <c r="C371" s="335"/>
      <c r="D371" s="335"/>
      <c r="E371" s="335" t="str">
        <f>Welcome!F19</f>
        <v>..</v>
      </c>
      <c r="F371" s="335"/>
      <c r="G371" s="12">
        <f>ROW()</f>
        <v>371</v>
      </c>
      <c r="H371" s="12">
        <v>402</v>
      </c>
      <c r="I371" s="12">
        <v>426</v>
      </c>
      <c r="J371" s="317">
        <v>423</v>
      </c>
    </row>
    <row r="372" spans="1:10" s="317" customFormat="1" x14ac:dyDescent="0.2">
      <c r="B372" s="317" t="s">
        <v>69</v>
      </c>
      <c r="C372" s="335"/>
      <c r="D372" s="335"/>
      <c r="E372" s="335" t="str">
        <f>Welcome!F20</f>
        <v>..</v>
      </c>
      <c r="F372" s="335"/>
      <c r="G372" s="12">
        <f>ROW()</f>
        <v>372</v>
      </c>
      <c r="H372" s="12">
        <v>403</v>
      </c>
      <c r="I372" s="12">
        <v>427</v>
      </c>
      <c r="J372" s="317">
        <v>424</v>
      </c>
    </row>
    <row r="373" spans="1:10" s="317" customFormat="1" x14ac:dyDescent="0.2">
      <c r="B373" s="317" t="s">
        <v>70</v>
      </c>
      <c r="C373" s="335"/>
      <c r="D373" s="335"/>
      <c r="E373" s="335" t="str">
        <f>Welcome!F21</f>
        <v>..</v>
      </c>
      <c r="F373" s="335"/>
      <c r="G373" s="12">
        <f>ROW()</f>
        <v>373</v>
      </c>
      <c r="H373" s="12">
        <v>404</v>
      </c>
      <c r="I373" s="12">
        <v>428</v>
      </c>
      <c r="J373" s="317">
        <v>425</v>
      </c>
    </row>
    <row r="374" spans="1:10" s="317" customFormat="1" x14ac:dyDescent="0.2">
      <c r="B374" s="317" t="s">
        <v>71</v>
      </c>
      <c r="C374" s="335"/>
      <c r="D374" s="335"/>
      <c r="E374" s="335" t="str">
        <f>Welcome!F22</f>
        <v>..</v>
      </c>
      <c r="F374" s="335"/>
      <c r="G374" s="12">
        <f>ROW()</f>
        <v>374</v>
      </c>
      <c r="H374" s="12">
        <v>405</v>
      </c>
      <c r="I374" s="12">
        <v>429</v>
      </c>
      <c r="J374" s="317">
        <v>426</v>
      </c>
    </row>
    <row r="375" spans="1:10" s="317" customFormat="1" x14ac:dyDescent="0.2">
      <c r="B375" s="317" t="s">
        <v>1361</v>
      </c>
      <c r="C375" s="335"/>
      <c r="D375" s="335"/>
      <c r="E375" s="335">
        <f>Welcome!C28</f>
        <v>0</v>
      </c>
      <c r="F375" s="335"/>
      <c r="G375" s="12">
        <f>ROW()</f>
        <v>375</v>
      </c>
      <c r="H375" s="12">
        <v>406</v>
      </c>
      <c r="I375" s="12"/>
    </row>
    <row r="376" spans="1:10" s="317" customFormat="1" x14ac:dyDescent="0.2">
      <c r="B376" s="317" t="s">
        <v>810</v>
      </c>
      <c r="C376" s="335" t="s">
        <v>811</v>
      </c>
      <c r="D376" s="335"/>
      <c r="E376" s="335" t="str">
        <f>Submit!Z37</f>
        <v>Yes</v>
      </c>
      <c r="F376" s="335"/>
      <c r="G376" s="12">
        <f>ROW()</f>
        <v>376</v>
      </c>
      <c r="H376" s="12">
        <v>407</v>
      </c>
      <c r="I376" s="12">
        <v>430</v>
      </c>
      <c r="J376" s="317">
        <v>427</v>
      </c>
    </row>
    <row r="377" spans="1:10" s="317" customFormat="1" x14ac:dyDescent="0.2">
      <c r="C377" s="335" t="s">
        <v>821</v>
      </c>
      <c r="D377" s="340" t="s">
        <v>274</v>
      </c>
      <c r="E377" s="335" t="str">
        <f>Submit!Z40</f>
        <v>Yes</v>
      </c>
      <c r="F377" s="335"/>
      <c r="G377" s="12">
        <f>ROW()</f>
        <v>377</v>
      </c>
      <c r="H377" s="12">
        <v>408</v>
      </c>
      <c r="I377" s="12">
        <v>431</v>
      </c>
      <c r="J377" s="317">
        <v>428</v>
      </c>
    </row>
    <row r="378" spans="1:10" s="317" customFormat="1" x14ac:dyDescent="0.2">
      <c r="C378" s="335"/>
      <c r="D378" s="340" t="s">
        <v>207</v>
      </c>
      <c r="E378" s="335" t="str">
        <f>Submit!Z41</f>
        <v>Yes</v>
      </c>
      <c r="F378" s="335"/>
      <c r="G378" s="12">
        <f>ROW()</f>
        <v>378</v>
      </c>
      <c r="H378" s="12">
        <v>409</v>
      </c>
      <c r="I378" s="12">
        <v>432</v>
      </c>
      <c r="J378" s="317">
        <v>429</v>
      </c>
    </row>
    <row r="379" spans="1:10" s="317" customFormat="1" x14ac:dyDescent="0.2">
      <c r="C379" s="335"/>
      <c r="D379" s="340" t="s">
        <v>103</v>
      </c>
      <c r="E379" s="335" t="str">
        <f>Submit!Z42</f>
        <v>Yes</v>
      </c>
      <c r="F379" s="335"/>
      <c r="G379" s="12">
        <f>ROW()</f>
        <v>379</v>
      </c>
      <c r="H379" s="12">
        <v>410</v>
      </c>
      <c r="I379" s="12">
        <v>433</v>
      </c>
      <c r="J379" s="317">
        <v>430</v>
      </c>
    </row>
    <row r="380" spans="1:10" s="317" customFormat="1" x14ac:dyDescent="0.2">
      <c r="C380" s="335"/>
      <c r="D380" s="340" t="s">
        <v>275</v>
      </c>
      <c r="E380" s="335" t="str">
        <f>Submit!Z43</f>
        <v>Yes</v>
      </c>
      <c r="F380" s="335"/>
      <c r="G380" s="12">
        <f>ROW()</f>
        <v>380</v>
      </c>
      <c r="H380" s="12">
        <v>411</v>
      </c>
      <c r="I380" s="12">
        <v>434</v>
      </c>
      <c r="J380" s="317">
        <v>431</v>
      </c>
    </row>
    <row r="381" spans="1:10" s="317" customFormat="1" x14ac:dyDescent="0.2">
      <c r="C381" s="335"/>
      <c r="D381" s="340" t="s">
        <v>101</v>
      </c>
      <c r="E381" s="335" t="str">
        <f>Submit!Z44</f>
        <v>Yes</v>
      </c>
      <c r="F381" s="335"/>
      <c r="G381" s="12">
        <f>ROW()</f>
        <v>381</v>
      </c>
      <c r="H381" s="12">
        <v>412</v>
      </c>
      <c r="I381" s="12">
        <v>435</v>
      </c>
      <c r="J381" s="317">
        <v>432</v>
      </c>
    </row>
    <row r="382" spans="1:10" s="317" customFormat="1" x14ac:dyDescent="0.2">
      <c r="C382" s="335"/>
      <c r="D382" s="340" t="s">
        <v>105</v>
      </c>
      <c r="E382" s="335" t="str">
        <f>Submit!Z45</f>
        <v>Yes</v>
      </c>
      <c r="F382" s="335"/>
      <c r="G382" s="12">
        <f>ROW()</f>
        <v>382</v>
      </c>
      <c r="H382" s="12">
        <v>413</v>
      </c>
      <c r="I382" s="12">
        <v>436</v>
      </c>
      <c r="J382" s="317">
        <v>433</v>
      </c>
    </row>
    <row r="383" spans="1:10" s="317" customFormat="1" x14ac:dyDescent="0.2">
      <c r="C383" s="335"/>
      <c r="D383" s="340" t="s">
        <v>104</v>
      </c>
      <c r="E383" s="335" t="str">
        <f>Submit!Z46</f>
        <v>Yes</v>
      </c>
      <c r="F383" s="335"/>
      <c r="G383" s="12">
        <f>ROW()</f>
        <v>383</v>
      </c>
      <c r="H383" s="12">
        <v>414</v>
      </c>
      <c r="I383" s="12">
        <v>437</v>
      </c>
      <c r="J383" s="317">
        <v>434</v>
      </c>
    </row>
    <row r="384" spans="1:10" s="317" customFormat="1" x14ac:dyDescent="0.2">
      <c r="C384" s="335"/>
      <c r="D384" s="340" t="s">
        <v>106</v>
      </c>
      <c r="E384" s="335" t="str">
        <f>Submit!Z47</f>
        <v>Yes</v>
      </c>
      <c r="F384" s="335"/>
      <c r="G384" s="12">
        <f>ROW()</f>
        <v>384</v>
      </c>
      <c r="H384" s="12">
        <v>415</v>
      </c>
      <c r="I384" s="12">
        <v>438</v>
      </c>
      <c r="J384" s="317">
        <v>435</v>
      </c>
    </row>
    <row r="385" spans="3:10" s="317" customFormat="1" x14ac:dyDescent="0.2">
      <c r="C385" s="335"/>
      <c r="D385" s="340" t="s">
        <v>102</v>
      </c>
      <c r="E385" s="335" t="str">
        <f>Submit!Z48</f>
        <v>Yes</v>
      </c>
      <c r="F385" s="335"/>
      <c r="G385" s="12">
        <f>ROW()</f>
        <v>385</v>
      </c>
      <c r="H385" s="12">
        <v>416</v>
      </c>
      <c r="I385" s="12">
        <v>439</v>
      </c>
      <c r="J385" s="317">
        <v>436</v>
      </c>
    </row>
    <row r="386" spans="3:10" s="317" customFormat="1" x14ac:dyDescent="0.2">
      <c r="C386" s="335"/>
      <c r="D386" s="340" t="s">
        <v>823</v>
      </c>
      <c r="E386" s="335" t="str">
        <f>Submit!Z49</f>
        <v>Yes</v>
      </c>
      <c r="F386" s="335"/>
      <c r="G386" s="12">
        <f>ROW()</f>
        <v>386</v>
      </c>
      <c r="H386" s="12">
        <v>417</v>
      </c>
      <c r="I386" s="12">
        <v>440</v>
      </c>
      <c r="J386" s="317">
        <v>437</v>
      </c>
    </row>
    <row r="387" spans="3:10" s="317" customFormat="1" x14ac:dyDescent="0.2">
      <c r="C387" s="335"/>
      <c r="D387" s="340" t="s">
        <v>107</v>
      </c>
      <c r="E387" s="335" t="str">
        <f>Submit!Z50</f>
        <v>Yes</v>
      </c>
      <c r="F387" s="335"/>
      <c r="G387" s="12">
        <f>ROW()</f>
        <v>387</v>
      </c>
      <c r="H387" s="12">
        <v>418</v>
      </c>
      <c r="I387" s="12">
        <v>441</v>
      </c>
      <c r="J387" s="317">
        <v>438</v>
      </c>
    </row>
    <row r="388" spans="3:10" s="317" customFormat="1" x14ac:dyDescent="0.2">
      <c r="C388" s="335"/>
      <c r="D388" s="340" t="s">
        <v>100</v>
      </c>
      <c r="E388" s="335" t="str">
        <f>Submit!Z51</f>
        <v>Yes</v>
      </c>
      <c r="F388" s="335"/>
      <c r="G388" s="12">
        <f>ROW()</f>
        <v>388</v>
      </c>
      <c r="H388" s="12">
        <v>419</v>
      </c>
      <c r="I388" s="12">
        <v>442</v>
      </c>
      <c r="J388" s="317">
        <v>439</v>
      </c>
    </row>
    <row r="389" spans="3:10" s="317" customFormat="1" x14ac:dyDescent="0.2">
      <c r="C389" s="335"/>
      <c r="D389" s="340" t="s">
        <v>276</v>
      </c>
      <c r="E389" s="335" t="str">
        <f>Submit!Z52</f>
        <v>Yes</v>
      </c>
      <c r="F389" s="335"/>
      <c r="G389" s="12">
        <f>ROW()</f>
        <v>389</v>
      </c>
      <c r="H389" s="12">
        <v>420</v>
      </c>
      <c r="I389" s="12">
        <v>443</v>
      </c>
      <c r="J389" s="317">
        <v>440</v>
      </c>
    </row>
    <row r="390" spans="3:10" s="317" customFormat="1" x14ac:dyDescent="0.2">
      <c r="C390" s="335"/>
      <c r="D390" s="340" t="s">
        <v>234</v>
      </c>
      <c r="E390" s="335" t="str">
        <f>Submit!Z53</f>
        <v>Yes</v>
      </c>
      <c r="F390" s="335"/>
      <c r="G390" s="12">
        <f>ROW()</f>
        <v>390</v>
      </c>
      <c r="H390" s="12">
        <v>421</v>
      </c>
      <c r="I390" s="12">
        <v>444</v>
      </c>
      <c r="J390" s="317">
        <v>441</v>
      </c>
    </row>
    <row r="391" spans="3:10" s="317" customFormat="1" x14ac:dyDescent="0.2">
      <c r="C391" s="335"/>
      <c r="D391" s="340" t="s">
        <v>277</v>
      </c>
      <c r="E391" s="335" t="str">
        <f>Submit!Z54</f>
        <v>Yes</v>
      </c>
      <c r="F391" s="335"/>
      <c r="G391" s="12">
        <f>ROW()</f>
        <v>391</v>
      </c>
      <c r="H391" s="12">
        <v>422</v>
      </c>
      <c r="I391" s="12">
        <v>445</v>
      </c>
      <c r="J391" s="317">
        <v>442</v>
      </c>
    </row>
    <row r="392" spans="3:10" s="317" customFormat="1" x14ac:dyDescent="0.2">
      <c r="C392" s="335"/>
      <c r="D392" s="340" t="s">
        <v>278</v>
      </c>
      <c r="E392" s="335" t="str">
        <f>Submit!Z55</f>
        <v>Yes</v>
      </c>
      <c r="F392" s="335"/>
      <c r="G392" s="12">
        <f>ROW()</f>
        <v>392</v>
      </c>
      <c r="H392" s="12">
        <v>423</v>
      </c>
      <c r="I392" s="12">
        <v>446</v>
      </c>
      <c r="J392" s="317">
        <v>443</v>
      </c>
    </row>
    <row r="393" spans="3:10" s="317" customFormat="1" x14ac:dyDescent="0.2">
      <c r="C393" s="335"/>
      <c r="D393" s="340" t="s">
        <v>94</v>
      </c>
      <c r="E393" s="335" t="str">
        <f>Submit!Z56</f>
        <v>Yes</v>
      </c>
      <c r="F393" s="335"/>
      <c r="G393" s="12">
        <f>ROW()</f>
        <v>393</v>
      </c>
      <c r="H393" s="12">
        <v>424</v>
      </c>
      <c r="I393" s="12">
        <v>447</v>
      </c>
      <c r="J393" s="317">
        <v>444</v>
      </c>
    </row>
    <row r="394" spans="3:10" s="317" customFormat="1" x14ac:dyDescent="0.2">
      <c r="C394" s="335"/>
      <c r="D394" s="510" t="s">
        <v>95</v>
      </c>
      <c r="E394" s="335" t="str">
        <f>Submit!Z57</f>
        <v>Yes</v>
      </c>
      <c r="F394" s="335"/>
      <c r="G394" s="12">
        <f>ROW()</f>
        <v>394</v>
      </c>
      <c r="H394" s="12">
        <v>425</v>
      </c>
      <c r="I394" s="12">
        <v>448</v>
      </c>
      <c r="J394" s="317">
        <v>445</v>
      </c>
    </row>
    <row r="395" spans="3:10" s="317" customFormat="1" x14ac:dyDescent="0.2">
      <c r="C395" s="335"/>
      <c r="D395" s="510" t="s">
        <v>96</v>
      </c>
      <c r="E395" s="335" t="str">
        <f>Submit!Z58</f>
        <v>Yes</v>
      </c>
      <c r="F395" s="335"/>
      <c r="G395" s="12">
        <f>ROW()</f>
        <v>395</v>
      </c>
      <c r="H395" s="12">
        <v>426</v>
      </c>
      <c r="I395" s="12">
        <v>449</v>
      </c>
      <c r="J395" s="317">
        <v>446</v>
      </c>
    </row>
    <row r="396" spans="3:10" s="317" customFormat="1" x14ac:dyDescent="0.2">
      <c r="C396" s="335"/>
      <c r="D396" s="510" t="s">
        <v>208</v>
      </c>
      <c r="E396" s="335" t="str">
        <f>Submit!Z59</f>
        <v>Yes</v>
      </c>
      <c r="F396" s="335"/>
      <c r="G396" s="12">
        <f>ROW()</f>
        <v>396</v>
      </c>
      <c r="H396" s="12">
        <v>427</v>
      </c>
      <c r="I396" s="12">
        <v>450</v>
      </c>
      <c r="J396" s="317">
        <v>447</v>
      </c>
    </row>
    <row r="397" spans="3:10" s="317" customFormat="1" x14ac:dyDescent="0.2">
      <c r="C397" s="335"/>
      <c r="D397" s="510" t="s">
        <v>841</v>
      </c>
      <c r="E397" s="335" t="str">
        <f>Submit!Z60</f>
        <v>Yes</v>
      </c>
      <c r="F397" s="335"/>
      <c r="G397" s="12">
        <f>ROW()</f>
        <v>397</v>
      </c>
      <c r="H397" s="12">
        <v>428</v>
      </c>
      <c r="I397" s="12">
        <v>451</v>
      </c>
      <c r="J397" s="317">
        <v>448</v>
      </c>
    </row>
    <row r="398" spans="3:10" s="317" customFormat="1" x14ac:dyDescent="0.2">
      <c r="C398" s="335"/>
      <c r="D398" s="510" t="s">
        <v>894</v>
      </c>
      <c r="E398" s="335" t="str">
        <f>Submit!Z61</f>
        <v>Yes</v>
      </c>
      <c r="F398" s="335"/>
      <c r="G398" s="12">
        <f>ROW()</f>
        <v>398</v>
      </c>
      <c r="H398" s="12">
        <v>429</v>
      </c>
      <c r="I398" s="12">
        <v>452</v>
      </c>
      <c r="J398" s="317">
        <v>449</v>
      </c>
    </row>
    <row r="399" spans="3:10" s="317" customFormat="1" x14ac:dyDescent="0.2">
      <c r="C399" s="335"/>
      <c r="D399" s="511" t="s">
        <v>93</v>
      </c>
      <c r="E399" s="335" t="str">
        <f>Submit!Z62</f>
        <v>Yes</v>
      </c>
      <c r="F399" s="335"/>
      <c r="G399" s="12">
        <f>ROW()</f>
        <v>399</v>
      </c>
      <c r="H399" s="12">
        <v>430</v>
      </c>
      <c r="I399" s="12">
        <v>453</v>
      </c>
      <c r="J399" s="317">
        <v>450</v>
      </c>
    </row>
    <row r="400" spans="3:10" s="317" customFormat="1" x14ac:dyDescent="0.2">
      <c r="C400" s="335"/>
      <c r="D400" s="510" t="s">
        <v>91</v>
      </c>
      <c r="E400" s="335" t="str">
        <f>Submit!Z63</f>
        <v>Yes</v>
      </c>
      <c r="F400" s="335"/>
      <c r="G400" s="12">
        <f>ROW()</f>
        <v>400</v>
      </c>
      <c r="H400" s="12">
        <v>431</v>
      </c>
      <c r="I400" s="12">
        <v>454</v>
      </c>
      <c r="J400" s="317">
        <v>451</v>
      </c>
    </row>
    <row r="401" spans="3:10" s="317" customFormat="1" x14ac:dyDescent="0.2">
      <c r="C401" s="335"/>
      <c r="D401" s="510" t="s">
        <v>92</v>
      </c>
      <c r="E401" s="335" t="str">
        <f>Submit!Z64</f>
        <v>Yes</v>
      </c>
      <c r="F401" s="335"/>
      <c r="G401" s="12">
        <f>ROW()</f>
        <v>401</v>
      </c>
      <c r="H401" s="12">
        <v>432</v>
      </c>
      <c r="I401" s="12">
        <v>455</v>
      </c>
      <c r="J401" s="317">
        <v>452</v>
      </c>
    </row>
    <row r="402" spans="3:10" s="317" customFormat="1" x14ac:dyDescent="0.2">
      <c r="C402" s="335"/>
      <c r="D402" s="510" t="s">
        <v>85</v>
      </c>
      <c r="E402" s="335" t="str">
        <f>Submit!Z65</f>
        <v>Yes</v>
      </c>
      <c r="F402" s="335"/>
      <c r="G402" s="12">
        <f>ROW()</f>
        <v>402</v>
      </c>
      <c r="H402" s="12">
        <v>433</v>
      </c>
      <c r="I402" s="12">
        <v>456</v>
      </c>
      <c r="J402" s="317">
        <v>453</v>
      </c>
    </row>
    <row r="403" spans="3:10" s="317" customFormat="1" x14ac:dyDescent="0.2">
      <c r="C403" s="335" t="s">
        <v>786</v>
      </c>
      <c r="E403" s="335" t="str">
        <f>Submit!Z67</f>
        <v>Yes</v>
      </c>
      <c r="F403" s="335"/>
      <c r="G403" s="12">
        <f>ROW()</f>
        <v>403</v>
      </c>
      <c r="H403" s="12">
        <v>434</v>
      </c>
      <c r="I403" s="12">
        <v>457</v>
      </c>
      <c r="J403" s="317">
        <v>454</v>
      </c>
    </row>
    <row r="404" spans="3:10" s="317" customFormat="1" x14ac:dyDescent="0.2">
      <c r="C404" s="335" t="s">
        <v>789</v>
      </c>
      <c r="D404" s="335"/>
      <c r="E404" s="335" t="str">
        <f>Submit!Z70</f>
        <v>Yes</v>
      </c>
      <c r="F404" s="335"/>
      <c r="G404" s="12">
        <f>ROW()</f>
        <v>404</v>
      </c>
      <c r="H404" s="12">
        <v>435</v>
      </c>
      <c r="I404" s="12">
        <v>458</v>
      </c>
      <c r="J404" s="317">
        <v>455</v>
      </c>
    </row>
    <row r="405" spans="3:10" s="317" customFormat="1" ht="12.75" customHeight="1" x14ac:dyDescent="0.2">
      <c r="C405" s="335" t="s">
        <v>790</v>
      </c>
      <c r="D405" s="335"/>
      <c r="E405" s="335" t="str">
        <f>Submit!Z73</f>
        <v>Yes</v>
      </c>
      <c r="F405" s="335"/>
      <c r="G405" s="12">
        <f>ROW()</f>
        <v>405</v>
      </c>
      <c r="H405" s="12">
        <v>436</v>
      </c>
      <c r="I405" s="12">
        <v>459</v>
      </c>
      <c r="J405" s="317">
        <v>456</v>
      </c>
    </row>
    <row r="406" spans="3:10" s="317" customFormat="1" ht="12.75" customHeight="1" x14ac:dyDescent="0.2">
      <c r="C406" s="335" t="s">
        <v>791</v>
      </c>
      <c r="D406" s="335"/>
      <c r="E406" s="335" t="str">
        <f>Submit!Z76</f>
        <v>Yes</v>
      </c>
      <c r="F406" s="335"/>
      <c r="G406" s="12">
        <f>ROW()</f>
        <v>406</v>
      </c>
      <c r="H406" s="12">
        <v>437</v>
      </c>
      <c r="I406" s="12">
        <v>460</v>
      </c>
      <c r="J406" s="317">
        <v>457</v>
      </c>
    </row>
    <row r="407" spans="3:10" s="317" customFormat="1" x14ac:dyDescent="0.2">
      <c r="C407" s="335"/>
      <c r="D407" s="335"/>
      <c r="E407" s="335"/>
      <c r="F407" s="335"/>
    </row>
    <row r="408" spans="3:10" s="317" customFormat="1" x14ac:dyDescent="0.2">
      <c r="C408" s="335"/>
      <c r="D408" s="335"/>
      <c r="E408" s="335"/>
      <c r="F408" s="335"/>
    </row>
    <row r="409" spans="3:10" s="317" customFormat="1" x14ac:dyDescent="0.2">
      <c r="C409" s="335"/>
      <c r="D409" s="335"/>
      <c r="E409" s="335"/>
      <c r="F409" s="335"/>
    </row>
    <row r="410" spans="3:10" s="317" customFormat="1" x14ac:dyDescent="0.2">
      <c r="C410" s="335"/>
      <c r="D410" s="335"/>
      <c r="E410" s="335"/>
      <c r="F410" s="335"/>
    </row>
    <row r="411" spans="3:10" s="317" customFormat="1" x14ac:dyDescent="0.2">
      <c r="C411" s="335"/>
      <c r="D411" s="335"/>
      <c r="E411" s="335"/>
      <c r="F411" s="335"/>
    </row>
    <row r="412" spans="3:10" s="317" customFormat="1" x14ac:dyDescent="0.2">
      <c r="C412" s="335"/>
      <c r="D412" s="335"/>
      <c r="E412" s="335"/>
      <c r="F412" s="335"/>
    </row>
    <row r="413" spans="3:10" s="317" customFormat="1" x14ac:dyDescent="0.2">
      <c r="C413" s="335"/>
      <c r="D413" s="335"/>
      <c r="E413" s="335"/>
      <c r="F413" s="335"/>
    </row>
    <row r="414" spans="3:10" s="317" customFormat="1" x14ac:dyDescent="0.2">
      <c r="C414" s="335"/>
      <c r="D414" s="335"/>
      <c r="E414" s="335"/>
      <c r="F414" s="335"/>
    </row>
    <row r="415" spans="3:10" s="317" customFormat="1" x14ac:dyDescent="0.2">
      <c r="C415" s="335"/>
      <c r="D415" s="335"/>
      <c r="E415" s="335"/>
      <c r="F415" s="335"/>
    </row>
    <row r="416" spans="3:10" s="317" customFormat="1" x14ac:dyDescent="0.2">
      <c r="C416" s="335"/>
      <c r="D416" s="335"/>
      <c r="E416" s="335"/>
      <c r="F416" s="335"/>
    </row>
    <row r="417" spans="1:9" s="317" customFormat="1" x14ac:dyDescent="0.2">
      <c r="C417" s="335"/>
      <c r="D417" s="335"/>
      <c r="E417" s="335"/>
      <c r="F417" s="335"/>
    </row>
    <row r="421" spans="1:9" x14ac:dyDescent="0.2">
      <c r="A421" s="150" t="s">
        <v>209</v>
      </c>
      <c r="B421" s="150"/>
      <c r="C421" s="336"/>
      <c r="D421" s="341" t="s">
        <v>191</v>
      </c>
      <c r="E421" s="336"/>
      <c r="F421" s="336"/>
      <c r="G421" s="336"/>
      <c r="H421" s="336"/>
      <c r="I421" s="12" t="s">
        <v>943</v>
      </c>
    </row>
    <row r="422" spans="1:9" x14ac:dyDescent="0.2">
      <c r="A422" s="336"/>
      <c r="B422" s="336"/>
      <c r="C422" s="336"/>
      <c r="D422" s="342" t="s">
        <v>193</v>
      </c>
      <c r="E422" s="336"/>
      <c r="F422" s="336"/>
      <c r="G422" s="336"/>
      <c r="H422" s="336"/>
    </row>
    <row r="423" spans="1:9" x14ac:dyDescent="0.2">
      <c r="A423" s="336"/>
      <c r="B423" s="343"/>
      <c r="C423" s="336"/>
      <c r="D423" s="342">
        <v>1</v>
      </c>
      <c r="E423" s="336"/>
      <c r="F423" s="336"/>
    </row>
    <row r="424" spans="1:9" x14ac:dyDescent="0.2">
      <c r="A424" s="336"/>
      <c r="B424" s="344" t="s">
        <v>90</v>
      </c>
      <c r="C424" s="336"/>
      <c r="D424" s="342">
        <v>2</v>
      </c>
      <c r="E424" s="336"/>
      <c r="F424" s="336"/>
    </row>
    <row r="425" spans="1:9" x14ac:dyDescent="0.2">
      <c r="A425" s="336"/>
      <c r="B425" s="336"/>
      <c r="C425" s="336"/>
      <c r="D425" s="342">
        <v>3</v>
      </c>
      <c r="E425" s="336"/>
      <c r="F425" s="336"/>
    </row>
    <row r="426" spans="1:9" x14ac:dyDescent="0.2">
      <c r="A426" s="336"/>
      <c r="B426" s="341" t="s">
        <v>191</v>
      </c>
      <c r="C426" s="336"/>
      <c r="D426" s="342">
        <v>4</v>
      </c>
      <c r="E426" s="336"/>
      <c r="F426" s="336"/>
    </row>
    <row r="427" spans="1:9" x14ac:dyDescent="0.2">
      <c r="A427" s="336"/>
      <c r="B427" s="342" t="s">
        <v>56</v>
      </c>
      <c r="C427" s="336"/>
      <c r="D427" s="342">
        <v>5</v>
      </c>
      <c r="E427" s="336"/>
      <c r="F427" s="336"/>
    </row>
    <row r="428" spans="1:9" x14ac:dyDescent="0.2">
      <c r="A428" s="336"/>
      <c r="B428" s="342" t="s">
        <v>57</v>
      </c>
      <c r="C428" s="336"/>
      <c r="D428" s="342">
        <v>6</v>
      </c>
      <c r="E428" s="336"/>
      <c r="F428" s="336"/>
    </row>
    <row r="429" spans="1:9" x14ac:dyDescent="0.2">
      <c r="A429" s="336"/>
      <c r="B429" s="345" t="s">
        <v>89</v>
      </c>
      <c r="C429" s="336"/>
      <c r="D429" s="342">
        <v>7</v>
      </c>
      <c r="E429" s="336"/>
      <c r="F429" s="336"/>
    </row>
    <row r="430" spans="1:9" x14ac:dyDescent="0.2">
      <c r="A430" s="336"/>
      <c r="B430" s="336"/>
      <c r="C430" s="336"/>
      <c r="D430" s="342">
        <v>8</v>
      </c>
      <c r="E430" s="336"/>
      <c r="F430" s="336"/>
    </row>
    <row r="431" spans="1:9" x14ac:dyDescent="0.2">
      <c r="A431" s="336"/>
      <c r="B431" s="341" t="s">
        <v>191</v>
      </c>
      <c r="C431" s="336"/>
      <c r="D431" s="345">
        <v>9</v>
      </c>
      <c r="E431" s="336"/>
      <c r="F431" s="336"/>
    </row>
    <row r="432" spans="1:9" x14ac:dyDescent="0.2">
      <c r="A432" s="336"/>
      <c r="B432" s="512" t="s">
        <v>1383</v>
      </c>
      <c r="C432" s="336"/>
      <c r="D432" s="336"/>
      <c r="E432" s="336"/>
      <c r="F432" s="336"/>
    </row>
    <row r="433" spans="1:8" x14ac:dyDescent="0.2">
      <c r="A433" s="336"/>
      <c r="B433" s="342" t="s">
        <v>1384</v>
      </c>
      <c r="C433" s="336"/>
      <c r="D433" s="336"/>
      <c r="E433" s="336"/>
      <c r="F433" s="336"/>
    </row>
    <row r="434" spans="1:8" x14ac:dyDescent="0.2">
      <c r="A434" s="336"/>
      <c r="B434" s="342" t="s">
        <v>1354</v>
      </c>
      <c r="C434" s="336"/>
      <c r="D434" s="341" t="s">
        <v>111</v>
      </c>
      <c r="E434" s="336"/>
      <c r="F434" s="336"/>
    </row>
    <row r="435" spans="1:8" x14ac:dyDescent="0.2">
      <c r="A435" s="336"/>
      <c r="B435" s="342" t="s">
        <v>939</v>
      </c>
      <c r="C435" s="336"/>
      <c r="D435" s="342" t="s">
        <v>917</v>
      </c>
      <c r="E435" s="336">
        <v>1</v>
      </c>
      <c r="F435" s="336"/>
      <c r="G435" s="336"/>
      <c r="H435" s="336"/>
    </row>
    <row r="436" spans="1:8" x14ac:dyDescent="0.2">
      <c r="A436" s="336"/>
      <c r="B436" s="346" t="s">
        <v>192</v>
      </c>
      <c r="C436" s="336"/>
      <c r="D436" s="342">
        <v>2</v>
      </c>
      <c r="E436" s="336">
        <v>2</v>
      </c>
      <c r="F436" s="336"/>
      <c r="G436" s="336"/>
      <c r="H436" s="336"/>
    </row>
    <row r="437" spans="1:8" x14ac:dyDescent="0.2">
      <c r="A437" s="336"/>
      <c r="B437" s="342" t="s">
        <v>1355</v>
      </c>
      <c r="C437" s="336"/>
      <c r="D437" s="342">
        <v>3</v>
      </c>
      <c r="E437" s="336">
        <v>3</v>
      </c>
      <c r="F437" s="336"/>
      <c r="G437" s="336"/>
      <c r="H437" s="336"/>
    </row>
    <row r="438" spans="1:8" x14ac:dyDescent="0.2">
      <c r="A438" s="336"/>
      <c r="B438" s="345" t="s">
        <v>89</v>
      </c>
      <c r="C438" s="336"/>
      <c r="D438" s="346">
        <v>4</v>
      </c>
      <c r="E438" s="336">
        <v>4</v>
      </c>
      <c r="F438" s="336"/>
      <c r="G438" s="336"/>
      <c r="H438" s="336"/>
    </row>
    <row r="439" spans="1:8" x14ac:dyDescent="0.2">
      <c r="A439" s="336"/>
      <c r="B439" s="336"/>
      <c r="C439" s="336"/>
      <c r="D439" s="345" t="s">
        <v>916</v>
      </c>
      <c r="E439" s="336">
        <v>5</v>
      </c>
      <c r="F439" s="336"/>
      <c r="G439" s="336"/>
      <c r="H439" s="336"/>
    </row>
    <row r="440" spans="1:8" x14ac:dyDescent="0.2">
      <c r="A440" s="336"/>
      <c r="B440" s="341" t="s">
        <v>191</v>
      </c>
      <c r="C440" s="336"/>
      <c r="D440" s="336"/>
      <c r="E440" s="336"/>
      <c r="F440" s="336"/>
      <c r="G440" s="336"/>
      <c r="H440" s="336"/>
    </row>
    <row r="441" spans="1:8" x14ac:dyDescent="0.2">
      <c r="A441" s="336"/>
      <c r="B441" s="346" t="s">
        <v>190</v>
      </c>
      <c r="C441" s="336"/>
      <c r="D441" s="336"/>
      <c r="E441" s="336"/>
      <c r="F441" s="336"/>
      <c r="G441" s="336"/>
      <c r="H441" s="336"/>
    </row>
    <row r="442" spans="1:8" x14ac:dyDescent="0.2">
      <c r="A442" s="336"/>
      <c r="B442" s="346" t="s">
        <v>189</v>
      </c>
      <c r="C442" s="336"/>
      <c r="D442" s="336"/>
      <c r="E442" s="336"/>
      <c r="F442" s="336"/>
      <c r="G442" s="336"/>
      <c r="H442" s="336"/>
    </row>
    <row r="443" spans="1:8" x14ac:dyDescent="0.2">
      <c r="A443" s="336"/>
      <c r="B443" s="346" t="s">
        <v>188</v>
      </c>
      <c r="C443" s="336"/>
      <c r="D443" s="336"/>
      <c r="E443" s="336"/>
      <c r="F443" s="336"/>
      <c r="G443" s="336"/>
      <c r="H443" s="336"/>
    </row>
    <row r="444" spans="1:8" x14ac:dyDescent="0.2">
      <c r="A444" s="336"/>
      <c r="B444" s="345" t="s">
        <v>187</v>
      </c>
      <c r="C444" s="336"/>
      <c r="D444" s="336"/>
      <c r="E444" s="336"/>
      <c r="F444" s="336"/>
      <c r="G444" s="336"/>
      <c r="H444" s="336"/>
    </row>
    <row r="445" spans="1:8" x14ac:dyDescent="0.2">
      <c r="A445" s="336"/>
      <c r="B445" s="347"/>
      <c r="C445" s="336"/>
      <c r="D445" s="348" t="s">
        <v>111</v>
      </c>
      <c r="E445" s="336"/>
      <c r="F445" s="336"/>
      <c r="G445" s="336"/>
      <c r="H445" s="336"/>
    </row>
    <row r="446" spans="1:8" x14ac:dyDescent="0.2">
      <c r="A446" s="336"/>
      <c r="B446" s="336"/>
      <c r="C446" s="336"/>
      <c r="D446" s="349" t="s">
        <v>319</v>
      </c>
      <c r="E446" s="336"/>
      <c r="F446" s="336"/>
      <c r="G446" s="336"/>
      <c r="H446" s="336"/>
    </row>
    <row r="447" spans="1:8" x14ac:dyDescent="0.2">
      <c r="A447" s="336"/>
      <c r="B447" s="341" t="s">
        <v>111</v>
      </c>
      <c r="C447" s="336"/>
      <c r="D447" s="349" t="s">
        <v>320</v>
      </c>
      <c r="E447" s="336"/>
      <c r="F447" s="336"/>
      <c r="G447" s="336"/>
      <c r="H447" s="336"/>
    </row>
    <row r="448" spans="1:8" x14ac:dyDescent="0.2">
      <c r="A448" s="336"/>
      <c r="B448" s="361" t="s">
        <v>827</v>
      </c>
      <c r="C448" s="336"/>
      <c r="D448" s="349" t="s">
        <v>1389</v>
      </c>
      <c r="E448" s="336"/>
      <c r="F448" s="336"/>
      <c r="G448" s="336"/>
      <c r="H448" s="336"/>
    </row>
    <row r="449" spans="1:8" x14ac:dyDescent="0.2">
      <c r="A449" s="336"/>
      <c r="B449" s="361" t="s">
        <v>186</v>
      </c>
      <c r="C449" s="336"/>
      <c r="D449" s="349" t="s">
        <v>1388</v>
      </c>
      <c r="E449" s="336"/>
      <c r="F449" s="336"/>
      <c r="G449" s="336"/>
      <c r="H449" s="336"/>
    </row>
    <row r="450" spans="1:8" x14ac:dyDescent="0.2">
      <c r="A450" s="336"/>
      <c r="B450" s="361" t="s">
        <v>185</v>
      </c>
      <c r="C450" s="336"/>
      <c r="D450" s="349" t="s">
        <v>321</v>
      </c>
      <c r="E450" s="336"/>
      <c r="F450" s="336"/>
      <c r="G450" s="336"/>
      <c r="H450" s="336"/>
    </row>
    <row r="451" spans="1:8" x14ac:dyDescent="0.2">
      <c r="A451" s="336"/>
      <c r="B451" s="361" t="s">
        <v>184</v>
      </c>
      <c r="C451" s="336"/>
      <c r="D451" s="350" t="s">
        <v>279</v>
      </c>
      <c r="E451" s="336"/>
      <c r="F451" s="336"/>
      <c r="G451" s="336"/>
      <c r="H451" s="336"/>
    </row>
    <row r="452" spans="1:8" x14ac:dyDescent="0.2">
      <c r="A452" s="336"/>
      <c r="B452" s="361" t="s">
        <v>318</v>
      </c>
      <c r="C452" s="336"/>
      <c r="E452" s="336"/>
      <c r="F452" s="336"/>
      <c r="G452" s="336"/>
      <c r="H452" s="336"/>
    </row>
    <row r="453" spans="1:8" x14ac:dyDescent="0.2">
      <c r="A453" s="336"/>
      <c r="B453" s="361" t="s">
        <v>183</v>
      </c>
      <c r="C453" s="336"/>
      <c r="D453" s="336"/>
      <c r="E453" s="336"/>
      <c r="F453" s="336"/>
      <c r="G453" s="336"/>
      <c r="H453" s="336"/>
    </row>
    <row r="454" spans="1:8" x14ac:dyDescent="0.2">
      <c r="A454" s="336"/>
      <c r="B454" s="361" t="s">
        <v>182</v>
      </c>
      <c r="C454" s="336"/>
      <c r="D454" s="336"/>
      <c r="E454" s="336"/>
      <c r="F454" s="336"/>
      <c r="G454" s="336"/>
      <c r="H454" s="336"/>
    </row>
    <row r="455" spans="1:8" x14ac:dyDescent="0.2">
      <c r="A455" s="336"/>
      <c r="B455" s="361" t="s">
        <v>181</v>
      </c>
      <c r="C455" s="336"/>
      <c r="D455" s="348" t="s">
        <v>111</v>
      </c>
      <c r="E455" s="336"/>
      <c r="F455" s="336"/>
      <c r="G455" s="336"/>
      <c r="H455" s="336"/>
    </row>
    <row r="456" spans="1:8" x14ac:dyDescent="0.2">
      <c r="A456" s="336"/>
      <c r="B456" s="361" t="s">
        <v>180</v>
      </c>
      <c r="C456" s="336"/>
      <c r="D456" s="349" t="s">
        <v>323</v>
      </c>
      <c r="E456" s="336"/>
      <c r="F456" s="336"/>
      <c r="G456" s="336"/>
      <c r="H456" s="336"/>
    </row>
    <row r="457" spans="1:8" x14ac:dyDescent="0.2">
      <c r="A457" s="336"/>
      <c r="B457" s="336"/>
      <c r="C457" s="336"/>
      <c r="D457" s="349" t="s">
        <v>324</v>
      </c>
      <c r="E457" s="336"/>
      <c r="F457" s="336"/>
      <c r="G457" s="336"/>
      <c r="H457" s="336"/>
    </row>
    <row r="458" spans="1:8" x14ac:dyDescent="0.2">
      <c r="A458" s="336"/>
      <c r="B458" s="336"/>
      <c r="C458" s="336"/>
      <c r="D458" s="349" t="s">
        <v>325</v>
      </c>
      <c r="E458" s="336"/>
      <c r="F458" s="336"/>
      <c r="G458" s="336"/>
      <c r="H458" s="336"/>
    </row>
    <row r="459" spans="1:8" x14ac:dyDescent="0.2">
      <c r="A459" s="336"/>
      <c r="B459" s="336"/>
      <c r="C459" s="336"/>
      <c r="D459" s="350" t="s">
        <v>279</v>
      </c>
      <c r="E459" s="336"/>
      <c r="F459" s="336"/>
      <c r="G459" s="336"/>
      <c r="H459" s="336"/>
    </row>
    <row r="460" spans="1:8" x14ac:dyDescent="0.2">
      <c r="A460" s="336"/>
      <c r="B460" s="336"/>
      <c r="C460" s="336"/>
      <c r="D460" s="336"/>
      <c r="E460" s="336"/>
      <c r="F460" s="336"/>
      <c r="G460" s="336"/>
      <c r="H460" s="336"/>
    </row>
    <row r="461" spans="1:8" x14ac:dyDescent="0.2">
      <c r="B461" s="336"/>
      <c r="C461" s="336"/>
      <c r="D461" s="336"/>
      <c r="E461" s="336"/>
      <c r="F461" s="336"/>
      <c r="G461" s="336"/>
      <c r="H461" s="336"/>
    </row>
    <row r="462" spans="1:8" x14ac:dyDescent="0.2">
      <c r="B462" s="336"/>
      <c r="C462" s="336"/>
      <c r="D462" s="336"/>
      <c r="E462" s="336"/>
      <c r="F462" s="336"/>
      <c r="G462" s="336"/>
      <c r="H462" s="336"/>
    </row>
    <row r="466" spans="2:10" ht="13.5" thickBot="1" x14ac:dyDescent="0.25">
      <c r="B466" s="14" t="s">
        <v>210</v>
      </c>
      <c r="C466" s="351"/>
      <c r="D466" s="351"/>
      <c r="E466" s="351"/>
      <c r="F466" s="351"/>
      <c r="G466" s="351"/>
      <c r="H466" s="351"/>
      <c r="I466" s="351"/>
      <c r="J466" s="351"/>
    </row>
    <row r="468" spans="2:10" x14ac:dyDescent="0.2">
      <c r="C468" s="352" t="s">
        <v>88</v>
      </c>
    </row>
    <row r="469" spans="2:10" x14ac:dyDescent="0.2">
      <c r="C469" s="353" t="s">
        <v>56</v>
      </c>
    </row>
    <row r="470" spans="2:10" x14ac:dyDescent="0.2">
      <c r="C470" s="13" t="s">
        <v>57</v>
      </c>
    </row>
    <row r="473" spans="2:10" x14ac:dyDescent="0.2">
      <c r="C473" s="352" t="s">
        <v>88</v>
      </c>
    </row>
    <row r="474" spans="2:10" x14ac:dyDescent="0.2">
      <c r="C474" s="353" t="s">
        <v>56</v>
      </c>
    </row>
    <row r="475" spans="2:10" x14ac:dyDescent="0.2">
      <c r="C475" s="353" t="s">
        <v>57</v>
      </c>
    </row>
    <row r="476" spans="2:10" x14ac:dyDescent="0.2">
      <c r="C476" s="13" t="s">
        <v>89</v>
      </c>
    </row>
    <row r="479" spans="2:10" x14ac:dyDescent="0.2">
      <c r="C479" s="354"/>
    </row>
    <row r="480" spans="2:10" x14ac:dyDescent="0.2">
      <c r="C480" s="355" t="s">
        <v>90</v>
      </c>
    </row>
    <row r="485" ht="12.75" customHeight="1" x14ac:dyDescent="0.2"/>
    <row r="504" spans="1:10" x14ac:dyDescent="0.2">
      <c r="B504" s="12" t="s">
        <v>780</v>
      </c>
      <c r="J504" s="12" t="str">
        <f>INDEX(G506:G514,MATCH(Welcome!F17,Data!D506:D514,0),1)</f>
        <v>SelectAuth</v>
      </c>
    </row>
    <row r="505" spans="1:10" x14ac:dyDescent="0.2">
      <c r="B505" s="12" t="s">
        <v>874</v>
      </c>
      <c r="C505" s="317" t="s">
        <v>1368</v>
      </c>
    </row>
    <row r="506" spans="1:10" x14ac:dyDescent="0.2">
      <c r="B506" s="12" t="s">
        <v>382</v>
      </c>
      <c r="D506" s="12" t="s">
        <v>864</v>
      </c>
      <c r="G506" s="12" t="s">
        <v>892</v>
      </c>
    </row>
    <row r="507" spans="1:10" x14ac:dyDescent="0.2">
      <c r="A507" s="12" t="s">
        <v>944</v>
      </c>
      <c r="B507" s="12" t="s">
        <v>421</v>
      </c>
      <c r="C507" s="12">
        <v>0</v>
      </c>
      <c r="D507" s="12" t="s">
        <v>869</v>
      </c>
      <c r="F507" s="12" t="s">
        <v>942</v>
      </c>
      <c r="G507" s="12" t="s">
        <v>887</v>
      </c>
    </row>
    <row r="508" spans="1:10" x14ac:dyDescent="0.2">
      <c r="A508" s="12" t="s">
        <v>945</v>
      </c>
      <c r="B508" s="12" t="s">
        <v>426</v>
      </c>
      <c r="C508" s="12">
        <v>0</v>
      </c>
      <c r="D508" s="12" t="s">
        <v>870</v>
      </c>
      <c r="F508" s="12" t="s">
        <v>940</v>
      </c>
      <c r="G508" s="12" t="s">
        <v>888</v>
      </c>
    </row>
    <row r="509" spans="1:10" x14ac:dyDescent="0.2">
      <c r="A509" s="12" t="s">
        <v>946</v>
      </c>
      <c r="B509" s="12" t="s">
        <v>453</v>
      </c>
      <c r="C509" s="12">
        <v>0</v>
      </c>
      <c r="D509" s="12" t="s">
        <v>872</v>
      </c>
      <c r="F509" s="12" t="s">
        <v>940</v>
      </c>
      <c r="G509" s="12" t="s">
        <v>890</v>
      </c>
    </row>
    <row r="510" spans="1:10" x14ac:dyDescent="0.2">
      <c r="A510" s="12" t="s">
        <v>947</v>
      </c>
      <c r="B510" s="12" t="s">
        <v>459</v>
      </c>
      <c r="C510" s="12">
        <v>0</v>
      </c>
      <c r="D510" s="12" t="s">
        <v>871</v>
      </c>
      <c r="F510" s="12" t="s">
        <v>941</v>
      </c>
      <c r="G510" s="12" t="s">
        <v>891</v>
      </c>
    </row>
    <row r="511" spans="1:10" x14ac:dyDescent="0.2">
      <c r="A511" s="12" t="s">
        <v>948</v>
      </c>
      <c r="B511" s="12" t="s">
        <v>461</v>
      </c>
      <c r="C511" s="12">
        <v>0</v>
      </c>
      <c r="D511" s="12" t="s">
        <v>873</v>
      </c>
      <c r="F511" s="12" t="s">
        <v>940</v>
      </c>
      <c r="G511" s="12" t="s">
        <v>889</v>
      </c>
    </row>
    <row r="512" spans="1:10" x14ac:dyDescent="0.2">
      <c r="A512" s="12" t="s">
        <v>949</v>
      </c>
      <c r="B512" s="12" t="s">
        <v>475</v>
      </c>
      <c r="C512" s="12">
        <v>0</v>
      </c>
      <c r="D512" s="12" t="s">
        <v>862</v>
      </c>
      <c r="F512" s="12" t="s">
        <v>940</v>
      </c>
      <c r="G512" s="12" t="s">
        <v>867</v>
      </c>
    </row>
    <row r="513" spans="1:7" x14ac:dyDescent="0.2">
      <c r="A513" s="12" t="s">
        <v>950</v>
      </c>
      <c r="B513" s="12" t="s">
        <v>484</v>
      </c>
      <c r="C513" s="12">
        <v>0</v>
      </c>
      <c r="D513" s="12" t="s">
        <v>1360</v>
      </c>
      <c r="F513" s="12" t="s">
        <v>940</v>
      </c>
      <c r="G513" s="12" t="s">
        <v>868</v>
      </c>
    </row>
    <row r="514" spans="1:7" x14ac:dyDescent="0.2">
      <c r="A514" s="12" t="s">
        <v>951</v>
      </c>
      <c r="B514" s="12" t="s">
        <v>493</v>
      </c>
      <c r="C514" s="12">
        <v>0</v>
      </c>
      <c r="D514" s="12" t="s">
        <v>863</v>
      </c>
      <c r="F514" s="12" t="s">
        <v>940</v>
      </c>
      <c r="G514" s="12" t="s">
        <v>863</v>
      </c>
    </row>
    <row r="515" spans="1:7" x14ac:dyDescent="0.2">
      <c r="A515" s="12" t="s">
        <v>952</v>
      </c>
      <c r="B515" s="12" t="s">
        <v>503</v>
      </c>
      <c r="C515" s="12">
        <v>0</v>
      </c>
    </row>
    <row r="516" spans="1:7" x14ac:dyDescent="0.2">
      <c r="A516" s="12" t="s">
        <v>953</v>
      </c>
      <c r="B516" s="12" t="s">
        <v>515</v>
      </c>
      <c r="C516" s="12">
        <v>0</v>
      </c>
    </row>
    <row r="517" spans="1:7" x14ac:dyDescent="0.2">
      <c r="A517" s="12" t="s">
        <v>954</v>
      </c>
      <c r="B517" s="12" t="s">
        <v>529</v>
      </c>
      <c r="C517" s="12">
        <v>0</v>
      </c>
      <c r="D517" s="12" t="s">
        <v>866</v>
      </c>
    </row>
    <row r="518" spans="1:7" x14ac:dyDescent="0.2">
      <c r="A518" s="12" t="s">
        <v>955</v>
      </c>
      <c r="B518" s="12" t="s">
        <v>537</v>
      </c>
      <c r="C518" s="12">
        <v>0</v>
      </c>
    </row>
    <row r="519" spans="1:7" x14ac:dyDescent="0.2">
      <c r="A519" s="12" t="s">
        <v>956</v>
      </c>
      <c r="B519" s="12" t="s">
        <v>541</v>
      </c>
      <c r="C519" s="12">
        <v>0</v>
      </c>
    </row>
    <row r="520" spans="1:7" x14ac:dyDescent="0.2">
      <c r="A520" s="12" t="s">
        <v>957</v>
      </c>
      <c r="B520" s="12" t="s">
        <v>546</v>
      </c>
      <c r="C520" s="12">
        <v>0</v>
      </c>
    </row>
    <row r="521" spans="1:7" x14ac:dyDescent="0.2">
      <c r="A521" s="12" t="s">
        <v>958</v>
      </c>
      <c r="B521" s="12" t="s">
        <v>569</v>
      </c>
      <c r="C521" s="12">
        <v>0</v>
      </c>
    </row>
    <row r="522" spans="1:7" x14ac:dyDescent="0.2">
      <c r="A522" s="12" t="s">
        <v>959</v>
      </c>
      <c r="B522" s="12" t="s">
        <v>875</v>
      </c>
      <c r="C522" s="12">
        <v>0</v>
      </c>
    </row>
    <row r="523" spans="1:7" x14ac:dyDescent="0.2">
      <c r="A523" s="12" t="s">
        <v>960</v>
      </c>
      <c r="B523" s="12" t="s">
        <v>876</v>
      </c>
      <c r="C523" s="12">
        <v>0</v>
      </c>
    </row>
    <row r="524" spans="1:7" x14ac:dyDescent="0.2">
      <c r="A524" s="12" t="s">
        <v>961</v>
      </c>
      <c r="B524" s="12" t="s">
        <v>877</v>
      </c>
      <c r="C524" s="12">
        <v>0</v>
      </c>
    </row>
    <row r="525" spans="1:7" x14ac:dyDescent="0.2">
      <c r="A525" s="12" t="s">
        <v>962</v>
      </c>
      <c r="B525" s="12" t="s">
        <v>589</v>
      </c>
      <c r="C525" s="12">
        <v>0</v>
      </c>
    </row>
    <row r="526" spans="1:7" x14ac:dyDescent="0.2">
      <c r="A526" s="12" t="s">
        <v>963</v>
      </c>
      <c r="B526" s="12" t="s">
        <v>623</v>
      </c>
      <c r="C526" s="12">
        <v>0</v>
      </c>
    </row>
    <row r="527" spans="1:7" x14ac:dyDescent="0.2">
      <c r="A527" s="12" t="s">
        <v>964</v>
      </c>
      <c r="B527" s="12" t="s">
        <v>646</v>
      </c>
      <c r="C527" s="12">
        <v>0</v>
      </c>
    </row>
    <row r="528" spans="1:7" x14ac:dyDescent="0.2">
      <c r="A528" s="12" t="s">
        <v>965</v>
      </c>
      <c r="B528" s="12" t="s">
        <v>654</v>
      </c>
      <c r="C528" s="12">
        <v>0</v>
      </c>
    </row>
    <row r="529" spans="1:4" x14ac:dyDescent="0.2">
      <c r="A529" s="12" t="s">
        <v>966</v>
      </c>
      <c r="B529" s="12" t="s">
        <v>656</v>
      </c>
      <c r="C529" s="12">
        <v>0</v>
      </c>
    </row>
    <row r="530" spans="1:4" x14ac:dyDescent="0.2">
      <c r="A530" s="12" t="s">
        <v>967</v>
      </c>
      <c r="B530" s="12" t="s">
        <v>685</v>
      </c>
      <c r="C530" s="12">
        <v>0</v>
      </c>
    </row>
    <row r="531" spans="1:4" x14ac:dyDescent="0.2">
      <c r="A531" s="12" t="s">
        <v>968</v>
      </c>
      <c r="B531" s="12" t="s">
        <v>696</v>
      </c>
      <c r="C531" s="12">
        <v>0</v>
      </c>
    </row>
    <row r="532" spans="1:4" x14ac:dyDescent="0.2">
      <c r="A532" s="12" t="s">
        <v>969</v>
      </c>
      <c r="B532" s="12" t="s">
        <v>707</v>
      </c>
      <c r="C532" s="12">
        <v>0</v>
      </c>
    </row>
    <row r="533" spans="1:4" x14ac:dyDescent="0.2">
      <c r="B533" s="12" t="s">
        <v>878</v>
      </c>
    </row>
    <row r="534" spans="1:4" x14ac:dyDescent="0.2">
      <c r="B534" s="12" t="s">
        <v>382</v>
      </c>
    </row>
    <row r="535" spans="1:4" x14ac:dyDescent="0.2">
      <c r="A535" s="12" t="s">
        <v>970</v>
      </c>
      <c r="B535" s="12" t="s">
        <v>398</v>
      </c>
      <c r="C535" s="12">
        <v>0</v>
      </c>
      <c r="D535" s="317" t="s">
        <v>1369</v>
      </c>
    </row>
    <row r="536" spans="1:4" x14ac:dyDescent="0.2">
      <c r="A536" s="12" t="s">
        <v>971</v>
      </c>
      <c r="B536" s="12" t="s">
        <v>399</v>
      </c>
      <c r="C536" s="12">
        <v>0</v>
      </c>
    </row>
    <row r="537" spans="1:4" x14ac:dyDescent="0.2">
      <c r="A537" s="12" t="s">
        <v>972</v>
      </c>
      <c r="B537" s="12" t="s">
        <v>403</v>
      </c>
      <c r="C537" s="12">
        <v>0</v>
      </c>
      <c r="D537" s="12" t="s">
        <v>1385</v>
      </c>
    </row>
    <row r="538" spans="1:4" x14ac:dyDescent="0.2">
      <c r="A538" s="12" t="s">
        <v>973</v>
      </c>
      <c r="B538" s="12" t="s">
        <v>404</v>
      </c>
      <c r="C538" s="12">
        <v>4747</v>
      </c>
      <c r="D538" s="12" t="s">
        <v>1386</v>
      </c>
    </row>
    <row r="539" spans="1:4" x14ac:dyDescent="0.2">
      <c r="A539" s="12" t="s">
        <v>1381</v>
      </c>
      <c r="B539" s="12" t="s">
        <v>1380</v>
      </c>
      <c r="C539" s="12">
        <v>9362</v>
      </c>
    </row>
    <row r="540" spans="1:4" x14ac:dyDescent="0.2">
      <c r="A540" s="12" t="s">
        <v>974</v>
      </c>
      <c r="B540" s="12" t="s">
        <v>408</v>
      </c>
      <c r="C540" s="12">
        <v>0</v>
      </c>
    </row>
    <row r="541" spans="1:4" x14ac:dyDescent="0.2">
      <c r="A541" s="12" t="s">
        <v>975</v>
      </c>
      <c r="B541" s="12" t="s">
        <v>414</v>
      </c>
      <c r="C541" s="317">
        <v>11552</v>
      </c>
    </row>
    <row r="542" spans="1:4" x14ac:dyDescent="0.2">
      <c r="A542" s="12" t="s">
        <v>976</v>
      </c>
      <c r="B542" s="12" t="s">
        <v>415</v>
      </c>
      <c r="C542" s="12">
        <v>27038</v>
      </c>
    </row>
    <row r="543" spans="1:4" x14ac:dyDescent="0.2">
      <c r="A543" s="12" t="s">
        <v>977</v>
      </c>
      <c r="B543" s="12" t="s">
        <v>432</v>
      </c>
      <c r="C543" s="12">
        <v>5196</v>
      </c>
    </row>
    <row r="544" spans="1:4" x14ac:dyDescent="0.2">
      <c r="A544" s="12" t="s">
        <v>978</v>
      </c>
      <c r="B544" s="12" t="s">
        <v>437</v>
      </c>
      <c r="C544" s="12">
        <v>0</v>
      </c>
    </row>
    <row r="545" spans="1:3" x14ac:dyDescent="0.2">
      <c r="A545" s="12" t="s">
        <v>979</v>
      </c>
      <c r="B545" s="12" t="s">
        <v>438</v>
      </c>
      <c r="C545" s="12">
        <v>5397</v>
      </c>
    </row>
    <row r="546" spans="1:3" x14ac:dyDescent="0.2">
      <c r="A546" s="12" t="s">
        <v>980</v>
      </c>
      <c r="B546" s="12" t="s">
        <v>447</v>
      </c>
      <c r="C546" s="12">
        <v>10317</v>
      </c>
    </row>
    <row r="547" spans="1:3" x14ac:dyDescent="0.2">
      <c r="A547" s="12" t="s">
        <v>981</v>
      </c>
      <c r="B547" s="12" t="s">
        <v>455</v>
      </c>
      <c r="C547" s="12">
        <v>5336</v>
      </c>
    </row>
    <row r="548" spans="1:3" x14ac:dyDescent="0.2">
      <c r="A548" s="12" t="s">
        <v>982</v>
      </c>
      <c r="B548" s="12" t="s">
        <v>458</v>
      </c>
      <c r="C548" s="12">
        <v>12960</v>
      </c>
    </row>
    <row r="549" spans="1:3" x14ac:dyDescent="0.2">
      <c r="A549" s="12" t="s">
        <v>1379</v>
      </c>
      <c r="B549" s="12" t="s">
        <v>1382</v>
      </c>
      <c r="C549" s="12">
        <v>0</v>
      </c>
    </row>
    <row r="550" spans="1:3" x14ac:dyDescent="0.2">
      <c r="A550" s="12" t="s">
        <v>983</v>
      </c>
      <c r="B550" s="12" t="s">
        <v>465</v>
      </c>
      <c r="C550" s="12">
        <v>0</v>
      </c>
    </row>
    <row r="551" spans="1:3" x14ac:dyDescent="0.2">
      <c r="A551" s="12" t="s">
        <v>984</v>
      </c>
      <c r="B551" s="12" t="s">
        <v>473</v>
      </c>
      <c r="C551" s="317">
        <v>11349</v>
      </c>
    </row>
    <row r="552" spans="1:3" x14ac:dyDescent="0.2">
      <c r="A552" s="12" t="s">
        <v>985</v>
      </c>
      <c r="B552" s="12" t="s">
        <v>500</v>
      </c>
      <c r="C552" s="12">
        <v>0</v>
      </c>
    </row>
    <row r="553" spans="1:3" x14ac:dyDescent="0.2">
      <c r="A553" s="12" t="s">
        <v>986</v>
      </c>
      <c r="B553" s="12" t="s">
        <v>510</v>
      </c>
      <c r="C553" s="12">
        <v>251</v>
      </c>
    </row>
    <row r="554" spans="1:3" x14ac:dyDescent="0.2">
      <c r="A554" s="12" t="s">
        <v>987</v>
      </c>
      <c r="B554" s="12" t="s">
        <v>514</v>
      </c>
      <c r="C554" s="12">
        <v>0</v>
      </c>
    </row>
    <row r="555" spans="1:3" x14ac:dyDescent="0.2">
      <c r="A555" s="12" t="s">
        <v>988</v>
      </c>
      <c r="B555" s="12" t="s">
        <v>525</v>
      </c>
      <c r="C555" s="12">
        <v>0</v>
      </c>
    </row>
    <row r="556" spans="1:3" x14ac:dyDescent="0.2">
      <c r="A556" s="12" t="s">
        <v>989</v>
      </c>
      <c r="B556" s="12" t="s">
        <v>526</v>
      </c>
      <c r="C556" s="12">
        <v>116</v>
      </c>
    </row>
    <row r="557" spans="1:3" x14ac:dyDescent="0.2">
      <c r="A557" s="12" t="s">
        <v>990</v>
      </c>
      <c r="B557" s="12" t="s">
        <v>533</v>
      </c>
      <c r="C557" s="12">
        <v>24193</v>
      </c>
    </row>
    <row r="558" spans="1:3" x14ac:dyDescent="0.2">
      <c r="A558" s="12" t="s">
        <v>991</v>
      </c>
      <c r="B558" s="12" t="s">
        <v>540</v>
      </c>
      <c r="C558" s="12">
        <v>20791</v>
      </c>
    </row>
    <row r="559" spans="1:3" x14ac:dyDescent="0.2">
      <c r="A559" s="12" t="s">
        <v>992</v>
      </c>
      <c r="B559" s="12" t="s">
        <v>548</v>
      </c>
      <c r="C559" s="12">
        <v>7731</v>
      </c>
    </row>
    <row r="560" spans="1:3" x14ac:dyDescent="0.2">
      <c r="A560" s="12" t="s">
        <v>993</v>
      </c>
      <c r="B560" s="12" t="s">
        <v>554</v>
      </c>
      <c r="C560" s="12">
        <v>3016</v>
      </c>
    </row>
    <row r="561" spans="1:3" x14ac:dyDescent="0.2">
      <c r="A561" s="12" t="s">
        <v>994</v>
      </c>
      <c r="B561" s="12" t="s">
        <v>561</v>
      </c>
      <c r="C561" s="12">
        <v>0</v>
      </c>
    </row>
    <row r="562" spans="1:3" x14ac:dyDescent="0.2">
      <c r="A562" s="12" t="s">
        <v>995</v>
      </c>
      <c r="B562" s="12" t="s">
        <v>562</v>
      </c>
      <c r="C562" s="12">
        <v>12116</v>
      </c>
    </row>
    <row r="563" spans="1:3" x14ac:dyDescent="0.2">
      <c r="A563" s="12" t="s">
        <v>996</v>
      </c>
      <c r="B563" s="12" t="s">
        <v>572</v>
      </c>
      <c r="C563" s="12">
        <v>0</v>
      </c>
    </row>
    <row r="564" spans="1:3" x14ac:dyDescent="0.2">
      <c r="A564" s="12" t="s">
        <v>997</v>
      </c>
      <c r="B564" s="12" t="s">
        <v>575</v>
      </c>
      <c r="C564" s="12">
        <v>0</v>
      </c>
    </row>
    <row r="565" spans="1:3" x14ac:dyDescent="0.2">
      <c r="A565" s="12" t="s">
        <v>998</v>
      </c>
      <c r="B565" s="12" t="s">
        <v>577</v>
      </c>
      <c r="C565" s="12">
        <v>0</v>
      </c>
    </row>
    <row r="566" spans="1:3" x14ac:dyDescent="0.2">
      <c r="A566" s="12" t="s">
        <v>999</v>
      </c>
      <c r="B566" s="12" t="s">
        <v>582</v>
      </c>
      <c r="C566" s="12">
        <v>8540</v>
      </c>
    </row>
    <row r="567" spans="1:3" x14ac:dyDescent="0.2">
      <c r="A567" s="12" t="s">
        <v>1000</v>
      </c>
      <c r="B567" s="12" t="s">
        <v>584</v>
      </c>
      <c r="C567" s="12">
        <v>25808</v>
      </c>
    </row>
    <row r="568" spans="1:3" x14ac:dyDescent="0.2">
      <c r="A568" s="12" t="s">
        <v>1001</v>
      </c>
      <c r="B568" s="12" t="s">
        <v>591</v>
      </c>
      <c r="C568" s="12">
        <v>0</v>
      </c>
    </row>
    <row r="569" spans="1:3" x14ac:dyDescent="0.2">
      <c r="A569" s="12" t="s">
        <v>1002</v>
      </c>
      <c r="B569" s="12" t="s">
        <v>592</v>
      </c>
      <c r="C569" s="12">
        <v>0</v>
      </c>
    </row>
    <row r="570" spans="1:3" x14ac:dyDescent="0.2">
      <c r="A570" s="12" t="s">
        <v>1003</v>
      </c>
      <c r="B570" s="12" t="s">
        <v>593</v>
      </c>
      <c r="C570" s="12">
        <v>14765</v>
      </c>
    </row>
    <row r="571" spans="1:3" x14ac:dyDescent="0.2">
      <c r="A571" s="12" t="s">
        <v>1004</v>
      </c>
      <c r="B571" s="12" t="s">
        <v>595</v>
      </c>
      <c r="C571" s="12">
        <v>6778</v>
      </c>
    </row>
    <row r="572" spans="1:3" x14ac:dyDescent="0.2">
      <c r="A572" s="12" t="s">
        <v>1005</v>
      </c>
      <c r="B572" s="12" t="s">
        <v>597</v>
      </c>
      <c r="C572" s="12">
        <v>0</v>
      </c>
    </row>
    <row r="573" spans="1:3" x14ac:dyDescent="0.2">
      <c r="A573" s="12" t="s">
        <v>1006</v>
      </c>
      <c r="B573" s="12" t="s">
        <v>611</v>
      </c>
      <c r="C573" s="12">
        <v>0</v>
      </c>
    </row>
    <row r="574" spans="1:3" x14ac:dyDescent="0.2">
      <c r="A574" s="12" t="s">
        <v>1007</v>
      </c>
      <c r="B574" s="12" t="s">
        <v>620</v>
      </c>
      <c r="C574" s="12">
        <v>4075</v>
      </c>
    </row>
    <row r="575" spans="1:3" x14ac:dyDescent="0.2">
      <c r="A575" s="12" t="s">
        <v>1008</v>
      </c>
      <c r="B575" s="12" t="s">
        <v>621</v>
      </c>
      <c r="C575" s="12">
        <v>6154</v>
      </c>
    </row>
    <row r="576" spans="1:3" x14ac:dyDescent="0.2">
      <c r="A576" s="12" t="s">
        <v>1009</v>
      </c>
      <c r="B576" s="12" t="s">
        <v>627</v>
      </c>
      <c r="C576" s="12">
        <v>0</v>
      </c>
    </row>
    <row r="577" spans="1:3" x14ac:dyDescent="0.2">
      <c r="A577" s="12" t="s">
        <v>1010</v>
      </c>
      <c r="B577" s="12" t="s">
        <v>639</v>
      </c>
      <c r="C577" s="12">
        <v>16123</v>
      </c>
    </row>
    <row r="578" spans="1:3" x14ac:dyDescent="0.2">
      <c r="A578" s="12" t="s">
        <v>1011</v>
      </c>
      <c r="B578" s="12" t="s">
        <v>640</v>
      </c>
      <c r="C578" s="12">
        <v>5980</v>
      </c>
    </row>
    <row r="579" spans="1:3" x14ac:dyDescent="0.2">
      <c r="A579" s="12" t="s">
        <v>1012</v>
      </c>
      <c r="B579" s="12" t="s">
        <v>650</v>
      </c>
      <c r="C579" s="12">
        <v>0</v>
      </c>
    </row>
    <row r="580" spans="1:3" x14ac:dyDescent="0.2">
      <c r="A580" s="12" t="s">
        <v>1013</v>
      </c>
      <c r="B580" s="12" t="s">
        <v>651</v>
      </c>
      <c r="C580" s="12">
        <v>18179</v>
      </c>
    </row>
    <row r="581" spans="1:3" x14ac:dyDescent="0.2">
      <c r="A581" s="12" t="s">
        <v>1014</v>
      </c>
      <c r="B581" s="12" t="s">
        <v>660</v>
      </c>
      <c r="C581" s="12">
        <v>10299</v>
      </c>
    </row>
    <row r="582" spans="1:3" x14ac:dyDescent="0.2">
      <c r="A582" s="12" t="s">
        <v>1015</v>
      </c>
      <c r="B582" s="12" t="s">
        <v>664</v>
      </c>
      <c r="C582" s="12">
        <v>0</v>
      </c>
    </row>
    <row r="583" spans="1:3" x14ac:dyDescent="0.2">
      <c r="A583" s="12" t="s">
        <v>1016</v>
      </c>
      <c r="B583" s="12" t="s">
        <v>670</v>
      </c>
      <c r="C583" s="12">
        <v>9919</v>
      </c>
    </row>
    <row r="584" spans="1:3" x14ac:dyDescent="0.2">
      <c r="A584" s="12" t="s">
        <v>1017</v>
      </c>
      <c r="B584" s="12" t="s">
        <v>672</v>
      </c>
      <c r="C584" s="12">
        <v>0</v>
      </c>
    </row>
    <row r="585" spans="1:3" x14ac:dyDescent="0.2">
      <c r="A585" s="12" t="s">
        <v>1018</v>
      </c>
      <c r="B585" s="12" t="s">
        <v>683</v>
      </c>
      <c r="C585" s="12">
        <v>0</v>
      </c>
    </row>
    <row r="586" spans="1:3" x14ac:dyDescent="0.2">
      <c r="A586" s="12" t="s">
        <v>1019</v>
      </c>
      <c r="B586" s="12" t="s">
        <v>691</v>
      </c>
      <c r="C586" s="12">
        <v>0</v>
      </c>
    </row>
    <row r="587" spans="1:3" x14ac:dyDescent="0.2">
      <c r="A587" s="12" t="s">
        <v>1020</v>
      </c>
      <c r="B587" s="12" t="s">
        <v>699</v>
      </c>
      <c r="C587" s="12">
        <v>5311</v>
      </c>
    </row>
    <row r="588" spans="1:3" x14ac:dyDescent="0.2">
      <c r="A588" s="12" t="s">
        <v>1021</v>
      </c>
      <c r="B588" s="12" t="s">
        <v>701</v>
      </c>
      <c r="C588" s="12">
        <v>0</v>
      </c>
    </row>
    <row r="589" spans="1:3" x14ac:dyDescent="0.2">
      <c r="A589" s="12" t="s">
        <v>1022</v>
      </c>
      <c r="B589" s="12" t="s">
        <v>704</v>
      </c>
      <c r="C589" s="12">
        <v>2600</v>
      </c>
    </row>
    <row r="590" spans="1:3" x14ac:dyDescent="0.2">
      <c r="A590" s="12" t="s">
        <v>1023</v>
      </c>
      <c r="B590" s="12" t="s">
        <v>879</v>
      </c>
      <c r="C590" s="12">
        <v>7656</v>
      </c>
    </row>
    <row r="591" spans="1:3" x14ac:dyDescent="0.2">
      <c r="B591" s="12" t="s">
        <v>880</v>
      </c>
    </row>
    <row r="592" spans="1:3" x14ac:dyDescent="0.2">
      <c r="B592" s="12" t="s">
        <v>382</v>
      </c>
    </row>
    <row r="593" spans="1:4" x14ac:dyDescent="0.2">
      <c r="A593" s="12" t="s">
        <v>1024</v>
      </c>
      <c r="B593" s="12" t="s">
        <v>393</v>
      </c>
      <c r="C593" s="12">
        <v>18498</v>
      </c>
      <c r="D593" s="317" t="s">
        <v>1369</v>
      </c>
    </row>
    <row r="594" spans="1:4" x14ac:dyDescent="0.2">
      <c r="A594" s="12" t="s">
        <v>1025</v>
      </c>
      <c r="B594" s="12" t="s">
        <v>401</v>
      </c>
      <c r="C594" s="12">
        <v>61452</v>
      </c>
    </row>
    <row r="595" spans="1:4" x14ac:dyDescent="0.2">
      <c r="A595" s="12" t="s">
        <v>1026</v>
      </c>
      <c r="B595" s="12" t="s">
        <v>406</v>
      </c>
      <c r="C595" s="12">
        <v>0</v>
      </c>
    </row>
    <row r="596" spans="1:4" x14ac:dyDescent="0.2">
      <c r="A596" s="12" t="s">
        <v>1027</v>
      </c>
      <c r="B596" s="12" t="s">
        <v>409</v>
      </c>
      <c r="C596" s="12">
        <v>0</v>
      </c>
    </row>
    <row r="597" spans="1:4" x14ac:dyDescent="0.2">
      <c r="A597" s="12" t="s">
        <v>1028</v>
      </c>
      <c r="B597" s="12" t="s">
        <v>423</v>
      </c>
      <c r="C597" s="12">
        <v>7934</v>
      </c>
    </row>
    <row r="598" spans="1:4" x14ac:dyDescent="0.2">
      <c r="A598" s="12" t="s">
        <v>1029</v>
      </c>
      <c r="B598" s="12" t="s">
        <v>424</v>
      </c>
      <c r="C598" s="12">
        <v>0</v>
      </c>
    </row>
    <row r="599" spans="1:4" x14ac:dyDescent="0.2">
      <c r="A599" s="12" t="s">
        <v>1030</v>
      </c>
      <c r="B599" s="12" t="s">
        <v>449</v>
      </c>
      <c r="C599" s="12">
        <v>0</v>
      </c>
    </row>
    <row r="600" spans="1:4" x14ac:dyDescent="0.2">
      <c r="A600" s="12" t="s">
        <v>1031</v>
      </c>
      <c r="B600" s="12" t="s">
        <v>462</v>
      </c>
      <c r="C600" s="12">
        <v>20170</v>
      </c>
    </row>
    <row r="601" spans="1:4" x14ac:dyDescent="0.2">
      <c r="A601" s="12" t="s">
        <v>1032</v>
      </c>
      <c r="B601" s="12" t="s">
        <v>464</v>
      </c>
      <c r="C601" s="12">
        <v>21943</v>
      </c>
    </row>
    <row r="602" spans="1:4" x14ac:dyDescent="0.2">
      <c r="A602" s="12" t="s">
        <v>1033</v>
      </c>
      <c r="B602" s="12" t="s">
        <v>490</v>
      </c>
      <c r="C602" s="12">
        <v>19242</v>
      </c>
    </row>
    <row r="603" spans="1:4" x14ac:dyDescent="0.2">
      <c r="A603" s="12" t="s">
        <v>1034</v>
      </c>
      <c r="B603" s="12" t="s">
        <v>534</v>
      </c>
      <c r="C603" s="12">
        <v>22569</v>
      </c>
    </row>
    <row r="604" spans="1:4" x14ac:dyDescent="0.2">
      <c r="A604" s="12" t="s">
        <v>1035</v>
      </c>
      <c r="B604" s="12" t="s">
        <v>535</v>
      </c>
      <c r="C604" s="12">
        <v>17</v>
      </c>
    </row>
    <row r="605" spans="1:4" x14ac:dyDescent="0.2">
      <c r="A605" s="12" t="s">
        <v>1036</v>
      </c>
      <c r="B605" s="12" t="s">
        <v>539</v>
      </c>
      <c r="C605" s="12">
        <v>55897</v>
      </c>
    </row>
    <row r="606" spans="1:4" x14ac:dyDescent="0.2">
      <c r="A606" s="12" t="s">
        <v>1037</v>
      </c>
      <c r="B606" s="12" t="s">
        <v>547</v>
      </c>
      <c r="C606" s="12">
        <v>0</v>
      </c>
    </row>
    <row r="607" spans="1:4" x14ac:dyDescent="0.2">
      <c r="A607" s="12" t="s">
        <v>1038</v>
      </c>
      <c r="B607" s="12" t="s">
        <v>552</v>
      </c>
      <c r="C607" s="12">
        <v>15937</v>
      </c>
    </row>
    <row r="608" spans="1:4" x14ac:dyDescent="0.2">
      <c r="A608" s="12" t="s">
        <v>1039</v>
      </c>
      <c r="B608" s="317" t="s">
        <v>566</v>
      </c>
      <c r="C608" s="12">
        <v>25698</v>
      </c>
    </row>
    <row r="609" spans="1:3" x14ac:dyDescent="0.2">
      <c r="A609" s="12" t="s">
        <v>1040</v>
      </c>
      <c r="B609" s="12" t="s">
        <v>578</v>
      </c>
      <c r="C609" s="12">
        <v>14767</v>
      </c>
    </row>
    <row r="610" spans="1:3" x14ac:dyDescent="0.2">
      <c r="A610" s="12" t="s">
        <v>1041</v>
      </c>
      <c r="B610" s="12" t="s">
        <v>587</v>
      </c>
      <c r="C610" s="12">
        <v>2063</v>
      </c>
    </row>
    <row r="611" spans="1:3" x14ac:dyDescent="0.2">
      <c r="A611" s="12" t="s">
        <v>1042</v>
      </c>
      <c r="B611" s="12" t="s">
        <v>602</v>
      </c>
      <c r="C611" s="12">
        <v>0</v>
      </c>
    </row>
    <row r="612" spans="1:3" x14ac:dyDescent="0.2">
      <c r="A612" s="12" t="s">
        <v>1043</v>
      </c>
      <c r="B612" s="12" t="s">
        <v>606</v>
      </c>
      <c r="C612" s="12">
        <v>20393</v>
      </c>
    </row>
    <row r="613" spans="1:3" x14ac:dyDescent="0.2">
      <c r="A613" s="12" t="s">
        <v>1044</v>
      </c>
      <c r="B613" s="12" t="s">
        <v>612</v>
      </c>
      <c r="C613" s="12">
        <v>1230</v>
      </c>
    </row>
    <row r="614" spans="1:3" x14ac:dyDescent="0.2">
      <c r="A614" s="12" t="s">
        <v>1045</v>
      </c>
      <c r="B614" s="12" t="s">
        <v>613</v>
      </c>
      <c r="C614" s="12">
        <v>28771</v>
      </c>
    </row>
    <row r="615" spans="1:3" x14ac:dyDescent="0.2">
      <c r="A615" s="12" t="s">
        <v>1046</v>
      </c>
      <c r="B615" s="12" t="s">
        <v>616</v>
      </c>
      <c r="C615" s="12">
        <v>0</v>
      </c>
    </row>
    <row r="616" spans="1:3" x14ac:dyDescent="0.2">
      <c r="A616" s="12" t="s">
        <v>1047</v>
      </c>
      <c r="B616" s="12" t="s">
        <v>618</v>
      </c>
      <c r="C616" s="12">
        <v>39559</v>
      </c>
    </row>
    <row r="617" spans="1:3" x14ac:dyDescent="0.2">
      <c r="A617" s="12" t="s">
        <v>1048</v>
      </c>
      <c r="B617" s="12" t="s">
        <v>622</v>
      </c>
      <c r="C617" s="12">
        <v>9956</v>
      </c>
    </row>
    <row r="618" spans="1:3" x14ac:dyDescent="0.2">
      <c r="A618" s="12" t="s">
        <v>1049</v>
      </c>
      <c r="B618" s="12" t="s">
        <v>638</v>
      </c>
      <c r="C618" s="12">
        <v>17051</v>
      </c>
    </row>
    <row r="619" spans="1:3" x14ac:dyDescent="0.2">
      <c r="A619" s="12" t="s">
        <v>1050</v>
      </c>
      <c r="B619" s="12" t="s">
        <v>644</v>
      </c>
      <c r="C619" s="12">
        <v>0</v>
      </c>
    </row>
    <row r="620" spans="1:3" x14ac:dyDescent="0.2">
      <c r="A620" s="12" t="s">
        <v>1051</v>
      </c>
      <c r="B620" s="12" t="s">
        <v>649</v>
      </c>
      <c r="C620" s="12">
        <v>11190</v>
      </c>
    </row>
    <row r="621" spans="1:3" x14ac:dyDescent="0.2">
      <c r="A621" s="12" t="s">
        <v>1052</v>
      </c>
      <c r="B621" s="12" t="s">
        <v>655</v>
      </c>
      <c r="C621" s="12">
        <v>0</v>
      </c>
    </row>
    <row r="622" spans="1:3" x14ac:dyDescent="0.2">
      <c r="A622" s="12" t="s">
        <v>1053</v>
      </c>
      <c r="B622" s="12" t="s">
        <v>661</v>
      </c>
      <c r="C622" s="12">
        <v>0</v>
      </c>
    </row>
    <row r="623" spans="1:3" x14ac:dyDescent="0.2">
      <c r="A623" s="12" t="s">
        <v>1054</v>
      </c>
      <c r="B623" s="12" t="s">
        <v>675</v>
      </c>
      <c r="C623" s="12">
        <v>0</v>
      </c>
    </row>
    <row r="624" spans="1:3" x14ac:dyDescent="0.2">
      <c r="A624" s="12" t="s">
        <v>1055</v>
      </c>
      <c r="B624" s="12" t="s">
        <v>679</v>
      </c>
      <c r="C624" s="12">
        <v>0</v>
      </c>
    </row>
    <row r="625" spans="1:6" x14ac:dyDescent="0.2">
      <c r="A625" s="12" t="s">
        <v>1056</v>
      </c>
      <c r="B625" s="12" t="s">
        <v>680</v>
      </c>
      <c r="C625" s="12">
        <v>0</v>
      </c>
    </row>
    <row r="626" spans="1:6" x14ac:dyDescent="0.2">
      <c r="A626" s="12" t="s">
        <v>1057</v>
      </c>
      <c r="B626" s="12" t="s">
        <v>698</v>
      </c>
      <c r="C626" s="12">
        <v>21915</v>
      </c>
    </row>
    <row r="627" spans="1:6" x14ac:dyDescent="0.2">
      <c r="A627" s="12" t="s">
        <v>1058</v>
      </c>
      <c r="B627" s="12" t="s">
        <v>702</v>
      </c>
      <c r="C627" s="12">
        <v>0</v>
      </c>
    </row>
    <row r="628" spans="1:6" x14ac:dyDescent="0.2">
      <c r="A628" s="12" t="s">
        <v>1059</v>
      </c>
      <c r="B628" s="12" t="s">
        <v>705</v>
      </c>
      <c r="C628" s="12">
        <v>22200</v>
      </c>
    </row>
    <row r="629" spans="1:6" x14ac:dyDescent="0.2">
      <c r="B629" s="12" t="s">
        <v>881</v>
      </c>
    </row>
    <row r="630" spans="1:6" x14ac:dyDescent="0.2">
      <c r="B630" s="12" t="s">
        <v>382</v>
      </c>
    </row>
    <row r="631" spans="1:6" x14ac:dyDescent="0.2">
      <c r="A631" s="12" t="s">
        <v>1060</v>
      </c>
      <c r="B631" s="12" t="s">
        <v>383</v>
      </c>
      <c r="C631" s="12">
        <v>2568</v>
      </c>
      <c r="D631" s="317" t="s">
        <v>1369</v>
      </c>
    </row>
    <row r="632" spans="1:6" x14ac:dyDescent="0.2">
      <c r="A632" s="12" t="s">
        <v>1061</v>
      </c>
      <c r="B632" s="12" t="s">
        <v>384</v>
      </c>
      <c r="C632" s="12">
        <v>0</v>
      </c>
    </row>
    <row r="633" spans="1:6" x14ac:dyDescent="0.2">
      <c r="A633" s="12" t="s">
        <v>1062</v>
      </c>
      <c r="B633" s="12" t="s">
        <v>385</v>
      </c>
      <c r="C633" s="12">
        <v>0</v>
      </c>
      <c r="D633" s="317" t="s">
        <v>1367</v>
      </c>
    </row>
    <row r="634" spans="1:6" x14ac:dyDescent="0.2">
      <c r="A634" s="12" t="s">
        <v>1063</v>
      </c>
      <c r="B634" s="12" t="s">
        <v>386</v>
      </c>
      <c r="C634" s="12">
        <v>3339</v>
      </c>
      <c r="D634" s="317" t="s">
        <v>1371</v>
      </c>
    </row>
    <row r="635" spans="1:6" x14ac:dyDescent="0.2">
      <c r="A635" s="12" t="s">
        <v>1064</v>
      </c>
      <c r="B635" s="12" t="s">
        <v>387</v>
      </c>
      <c r="C635" s="12">
        <v>6747</v>
      </c>
      <c r="D635" s="317" t="s">
        <v>1378</v>
      </c>
      <c r="F635" s="12" t="s">
        <v>448</v>
      </c>
    </row>
    <row r="636" spans="1:6" x14ac:dyDescent="0.2">
      <c r="A636" s="12" t="s">
        <v>1065</v>
      </c>
      <c r="B636" s="12" t="s">
        <v>388</v>
      </c>
      <c r="C636" s="12">
        <v>4965</v>
      </c>
      <c r="F636" s="12" t="s">
        <v>435</v>
      </c>
    </row>
    <row r="637" spans="1:6" x14ac:dyDescent="0.2">
      <c r="A637" s="12" t="s">
        <v>1066</v>
      </c>
      <c r="B637" s="12" t="s">
        <v>389</v>
      </c>
      <c r="C637" s="12">
        <v>0</v>
      </c>
      <c r="F637" s="12" t="s">
        <v>488</v>
      </c>
    </row>
    <row r="638" spans="1:6" x14ac:dyDescent="0.2">
      <c r="A638" s="12" t="s">
        <v>1067</v>
      </c>
      <c r="B638" s="12" t="s">
        <v>390</v>
      </c>
      <c r="C638" s="12">
        <v>3390</v>
      </c>
      <c r="F638" s="12" t="s">
        <v>695</v>
      </c>
    </row>
    <row r="639" spans="1:6" x14ac:dyDescent="0.2">
      <c r="A639" s="12" t="s">
        <v>1068</v>
      </c>
      <c r="B639" s="12" t="s">
        <v>394</v>
      </c>
      <c r="C639" s="12">
        <v>2584</v>
      </c>
    </row>
    <row r="640" spans="1:6" x14ac:dyDescent="0.2">
      <c r="A640" s="12" t="s">
        <v>1069</v>
      </c>
      <c r="B640" s="12" t="s">
        <v>395</v>
      </c>
      <c r="C640" s="12">
        <v>10813</v>
      </c>
      <c r="F640" s="12" t="s">
        <v>515</v>
      </c>
    </row>
    <row r="641" spans="1:6" x14ac:dyDescent="0.2">
      <c r="A641" s="12" t="s">
        <v>1070</v>
      </c>
      <c r="B641" s="12" t="s">
        <v>396</v>
      </c>
      <c r="C641" s="12">
        <v>0</v>
      </c>
      <c r="F641" s="12" t="s">
        <v>419</v>
      </c>
    </row>
    <row r="642" spans="1:6" x14ac:dyDescent="0.2">
      <c r="A642" s="12" t="s">
        <v>1071</v>
      </c>
      <c r="B642" s="12" t="s">
        <v>397</v>
      </c>
      <c r="C642" s="12">
        <v>6750</v>
      </c>
      <c r="F642" s="12" t="s">
        <v>470</v>
      </c>
    </row>
    <row r="643" spans="1:6" x14ac:dyDescent="0.2">
      <c r="A643" s="12" t="s">
        <v>1072</v>
      </c>
      <c r="B643" s="12" t="s">
        <v>402</v>
      </c>
      <c r="C643" s="12">
        <v>0</v>
      </c>
      <c r="F643" s="12" t="s">
        <v>516</v>
      </c>
    </row>
    <row r="644" spans="1:6" x14ac:dyDescent="0.2">
      <c r="A644" s="12" t="s">
        <v>1073</v>
      </c>
      <c r="B644" s="12" t="s">
        <v>405</v>
      </c>
      <c r="C644" s="12">
        <v>5084</v>
      </c>
      <c r="F644" s="12" t="s">
        <v>548</v>
      </c>
    </row>
    <row r="645" spans="1:6" x14ac:dyDescent="0.2">
      <c r="A645" s="12" t="s">
        <v>1074</v>
      </c>
      <c r="B645" s="12" t="s">
        <v>407</v>
      </c>
      <c r="C645" s="12">
        <v>0</v>
      </c>
      <c r="F645" s="12" t="s">
        <v>573</v>
      </c>
    </row>
    <row r="646" spans="1:6" x14ac:dyDescent="0.2">
      <c r="A646" s="12" t="s">
        <v>1075</v>
      </c>
      <c r="B646" s="12" t="s">
        <v>410</v>
      </c>
      <c r="C646" s="12">
        <v>0</v>
      </c>
      <c r="F646" s="12" t="s">
        <v>648</v>
      </c>
    </row>
    <row r="647" spans="1:6" x14ac:dyDescent="0.2">
      <c r="A647" s="12" t="s">
        <v>1076</v>
      </c>
      <c r="B647" s="12" t="s">
        <v>411</v>
      </c>
      <c r="C647" s="12">
        <v>0</v>
      </c>
    </row>
    <row r="648" spans="1:6" x14ac:dyDescent="0.2">
      <c r="A648" s="12" t="s">
        <v>1077</v>
      </c>
      <c r="B648" s="12" t="s">
        <v>413</v>
      </c>
      <c r="C648" s="12">
        <v>2434</v>
      </c>
      <c r="F648" s="12" t="s">
        <v>436</v>
      </c>
    </row>
    <row r="649" spans="1:6" x14ac:dyDescent="0.2">
      <c r="A649" s="12" t="s">
        <v>1078</v>
      </c>
      <c r="B649" s="12" t="s">
        <v>416</v>
      </c>
      <c r="C649" s="12">
        <v>2</v>
      </c>
      <c r="F649" s="12" t="s">
        <v>633</v>
      </c>
    </row>
    <row r="650" spans="1:6" x14ac:dyDescent="0.2">
      <c r="A650" s="12" t="s">
        <v>1079</v>
      </c>
      <c r="B650" s="12" t="s">
        <v>418</v>
      </c>
      <c r="C650" s="12">
        <v>0</v>
      </c>
    </row>
    <row r="651" spans="1:6" x14ac:dyDescent="0.2">
      <c r="A651" s="12" t="s">
        <v>1080</v>
      </c>
      <c r="B651" s="12" t="s">
        <v>419</v>
      </c>
      <c r="C651" s="12">
        <v>0</v>
      </c>
      <c r="F651" s="12" t="s">
        <v>650</v>
      </c>
    </row>
    <row r="652" spans="1:6" x14ac:dyDescent="0.2">
      <c r="A652" s="12" t="s">
        <v>1081</v>
      </c>
      <c r="B652" s="12" t="s">
        <v>420</v>
      </c>
      <c r="C652" s="12">
        <v>4457</v>
      </c>
      <c r="F652" s="12" t="s">
        <v>455</v>
      </c>
    </row>
    <row r="653" spans="1:6" x14ac:dyDescent="0.2">
      <c r="A653" s="12" t="s">
        <v>1082</v>
      </c>
      <c r="B653" s="12" t="s">
        <v>422</v>
      </c>
      <c r="C653" s="12">
        <v>0</v>
      </c>
    </row>
    <row r="654" spans="1:6" x14ac:dyDescent="0.2">
      <c r="A654" s="12" t="s">
        <v>1083</v>
      </c>
      <c r="B654" s="12" t="s">
        <v>425</v>
      </c>
      <c r="C654" s="12">
        <v>7170</v>
      </c>
    </row>
    <row r="655" spans="1:6" x14ac:dyDescent="0.2">
      <c r="A655" s="12" t="s">
        <v>1084</v>
      </c>
      <c r="B655" s="12" t="s">
        <v>428</v>
      </c>
      <c r="C655" s="12">
        <v>5158</v>
      </c>
    </row>
    <row r="656" spans="1:6" x14ac:dyDescent="0.2">
      <c r="A656" s="12" t="s">
        <v>1085</v>
      </c>
      <c r="B656" s="12" t="s">
        <v>429</v>
      </c>
      <c r="C656" s="12">
        <v>5116</v>
      </c>
    </row>
    <row r="657" spans="1:3" x14ac:dyDescent="0.2">
      <c r="A657" s="12" t="s">
        <v>1086</v>
      </c>
      <c r="B657" s="12" t="s">
        <v>430</v>
      </c>
      <c r="C657" s="12">
        <v>0</v>
      </c>
    </row>
    <row r="658" spans="1:3" x14ac:dyDescent="0.2">
      <c r="A658" s="12" t="s">
        <v>1087</v>
      </c>
      <c r="B658" s="12" t="s">
        <v>431</v>
      </c>
      <c r="C658" s="12">
        <v>1517</v>
      </c>
    </row>
    <row r="659" spans="1:3" x14ac:dyDescent="0.2">
      <c r="A659" s="12" t="s">
        <v>1088</v>
      </c>
      <c r="B659" s="12" t="s">
        <v>433</v>
      </c>
      <c r="C659" s="12">
        <v>5610</v>
      </c>
    </row>
    <row r="660" spans="1:3" x14ac:dyDescent="0.2">
      <c r="A660" s="12" t="s">
        <v>1089</v>
      </c>
      <c r="B660" s="12" t="s">
        <v>434</v>
      </c>
      <c r="C660" s="12">
        <v>0</v>
      </c>
    </row>
    <row r="661" spans="1:3" x14ac:dyDescent="0.2">
      <c r="A661" s="12" t="s">
        <v>1090</v>
      </c>
      <c r="B661" s="12" t="s">
        <v>435</v>
      </c>
      <c r="C661" s="12">
        <v>4477</v>
      </c>
    </row>
    <row r="662" spans="1:3" x14ac:dyDescent="0.2">
      <c r="A662" s="12" t="s">
        <v>1091</v>
      </c>
      <c r="B662" s="12" t="s">
        <v>436</v>
      </c>
      <c r="C662" s="12">
        <v>0</v>
      </c>
    </row>
    <row r="663" spans="1:3" x14ac:dyDescent="0.2">
      <c r="A663" s="12" t="s">
        <v>1092</v>
      </c>
      <c r="B663" s="12" t="s">
        <v>439</v>
      </c>
      <c r="C663" s="12">
        <v>9150</v>
      </c>
    </row>
    <row r="664" spans="1:3" x14ac:dyDescent="0.2">
      <c r="A664" s="12" t="s">
        <v>1093</v>
      </c>
      <c r="B664" s="12" t="s">
        <v>440</v>
      </c>
      <c r="C664" s="12">
        <v>0</v>
      </c>
    </row>
    <row r="665" spans="1:3" x14ac:dyDescent="0.2">
      <c r="A665" s="12" t="s">
        <v>1094</v>
      </c>
      <c r="B665" s="12" t="s">
        <v>441</v>
      </c>
      <c r="C665" s="12">
        <v>0</v>
      </c>
    </row>
    <row r="666" spans="1:3" x14ac:dyDescent="0.2">
      <c r="A666" s="12" t="s">
        <v>1095</v>
      </c>
      <c r="B666" s="12" t="s">
        <v>442</v>
      </c>
      <c r="C666" s="12">
        <v>0</v>
      </c>
    </row>
    <row r="667" spans="1:3" x14ac:dyDescent="0.2">
      <c r="A667" s="12" t="s">
        <v>1096</v>
      </c>
      <c r="B667" s="12" t="s">
        <v>444</v>
      </c>
      <c r="C667" s="12">
        <v>5950</v>
      </c>
    </row>
    <row r="668" spans="1:3" x14ac:dyDescent="0.2">
      <c r="A668" s="12" t="s">
        <v>1097</v>
      </c>
      <c r="B668" s="12" t="s">
        <v>445</v>
      </c>
      <c r="C668" s="12">
        <v>0</v>
      </c>
    </row>
    <row r="669" spans="1:3" x14ac:dyDescent="0.2">
      <c r="A669" s="12" t="s">
        <v>1098</v>
      </c>
      <c r="B669" s="12" t="s">
        <v>446</v>
      </c>
      <c r="C669" s="12">
        <v>4673</v>
      </c>
    </row>
    <row r="670" spans="1:3" x14ac:dyDescent="0.2">
      <c r="A670" s="12" t="s">
        <v>1099</v>
      </c>
      <c r="B670" s="12" t="s">
        <v>448</v>
      </c>
      <c r="C670" s="12">
        <v>0</v>
      </c>
    </row>
    <row r="671" spans="1:3" x14ac:dyDescent="0.2">
      <c r="A671" s="12" t="s">
        <v>1100</v>
      </c>
      <c r="B671" s="12" t="s">
        <v>450</v>
      </c>
      <c r="C671" s="12">
        <v>0</v>
      </c>
    </row>
    <row r="672" spans="1:3" x14ac:dyDescent="0.2">
      <c r="A672" s="12" t="s">
        <v>1101</v>
      </c>
      <c r="B672" s="12" t="s">
        <v>451</v>
      </c>
      <c r="C672" s="12">
        <v>7871</v>
      </c>
    </row>
    <row r="673" spans="1:3" x14ac:dyDescent="0.2">
      <c r="A673" s="12" t="s">
        <v>1102</v>
      </c>
      <c r="B673" s="12" t="s">
        <v>454</v>
      </c>
      <c r="C673" s="12">
        <v>10104</v>
      </c>
    </row>
    <row r="674" spans="1:3" x14ac:dyDescent="0.2">
      <c r="A674" s="12" t="s">
        <v>1103</v>
      </c>
      <c r="B674" s="12" t="s">
        <v>456</v>
      </c>
      <c r="C674" s="12">
        <v>4213</v>
      </c>
    </row>
    <row r="675" spans="1:3" x14ac:dyDescent="0.2">
      <c r="A675" s="12" t="s">
        <v>1104</v>
      </c>
      <c r="B675" s="12" t="s">
        <v>457</v>
      </c>
      <c r="C675" s="12">
        <v>0</v>
      </c>
    </row>
    <row r="676" spans="1:3" x14ac:dyDescent="0.2">
      <c r="A676" s="12" t="s">
        <v>1105</v>
      </c>
      <c r="B676" s="12" t="s">
        <v>460</v>
      </c>
      <c r="C676" s="12">
        <v>0</v>
      </c>
    </row>
    <row r="677" spans="1:3" x14ac:dyDescent="0.2">
      <c r="A677" s="12" t="s">
        <v>1106</v>
      </c>
      <c r="B677" s="12" t="s">
        <v>463</v>
      </c>
      <c r="C677" s="12">
        <v>4311</v>
      </c>
    </row>
    <row r="678" spans="1:3" x14ac:dyDescent="0.2">
      <c r="A678" s="12" t="s">
        <v>1107</v>
      </c>
      <c r="B678" s="12" t="s">
        <v>467</v>
      </c>
      <c r="C678" s="12">
        <v>0</v>
      </c>
    </row>
    <row r="679" spans="1:3" x14ac:dyDescent="0.2">
      <c r="A679" s="12" t="s">
        <v>1108</v>
      </c>
      <c r="B679" s="12" t="s">
        <v>468</v>
      </c>
      <c r="C679" s="12">
        <v>4204</v>
      </c>
    </row>
    <row r="680" spans="1:3" x14ac:dyDescent="0.2">
      <c r="A680" s="12" t="s">
        <v>1109</v>
      </c>
      <c r="B680" s="12" t="s">
        <v>469</v>
      </c>
      <c r="C680" s="12">
        <v>0</v>
      </c>
    </row>
    <row r="681" spans="1:3" x14ac:dyDescent="0.2">
      <c r="A681" s="12" t="s">
        <v>1110</v>
      </c>
      <c r="B681" s="12" t="s">
        <v>470</v>
      </c>
      <c r="C681" s="12">
        <v>0</v>
      </c>
    </row>
    <row r="682" spans="1:3" x14ac:dyDescent="0.2">
      <c r="A682" s="12" t="s">
        <v>1111</v>
      </c>
      <c r="B682" s="12" t="s">
        <v>471</v>
      </c>
      <c r="C682" s="12">
        <v>0</v>
      </c>
    </row>
    <row r="683" spans="1:3" x14ac:dyDescent="0.2">
      <c r="A683" s="12" t="s">
        <v>1112</v>
      </c>
      <c r="B683" s="12" t="s">
        <v>472</v>
      </c>
      <c r="C683" s="12">
        <v>0</v>
      </c>
    </row>
    <row r="684" spans="1:3" x14ac:dyDescent="0.2">
      <c r="A684" s="12" t="s">
        <v>1113</v>
      </c>
      <c r="B684" s="12" t="s">
        <v>474</v>
      </c>
      <c r="C684" s="12">
        <v>0</v>
      </c>
    </row>
    <row r="685" spans="1:3" x14ac:dyDescent="0.2">
      <c r="A685" s="12" t="s">
        <v>1374</v>
      </c>
      <c r="B685" s="12" t="s">
        <v>1375</v>
      </c>
      <c r="C685" s="12">
        <v>4435</v>
      </c>
    </row>
    <row r="686" spans="1:3" x14ac:dyDescent="0.2">
      <c r="A686" s="12" t="s">
        <v>1114</v>
      </c>
      <c r="B686" s="12" t="s">
        <v>476</v>
      </c>
      <c r="C686" s="12">
        <v>3410</v>
      </c>
    </row>
    <row r="687" spans="1:3" x14ac:dyDescent="0.2">
      <c r="A687" s="12" t="s">
        <v>1115</v>
      </c>
      <c r="B687" s="12" t="s">
        <v>477</v>
      </c>
      <c r="C687" s="317">
        <v>0</v>
      </c>
    </row>
    <row r="688" spans="1:3" x14ac:dyDescent="0.2">
      <c r="A688" s="12" t="s">
        <v>1116</v>
      </c>
      <c r="B688" s="12" t="s">
        <v>478</v>
      </c>
      <c r="C688" s="12">
        <v>0</v>
      </c>
    </row>
    <row r="689" spans="1:13" x14ac:dyDescent="0.2">
      <c r="A689" s="12" t="s">
        <v>1117</v>
      </c>
      <c r="B689" s="12" t="s">
        <v>479</v>
      </c>
      <c r="C689" s="12">
        <v>0</v>
      </c>
    </row>
    <row r="690" spans="1:13" x14ac:dyDescent="0.2">
      <c r="A690" s="12" t="s">
        <v>1118</v>
      </c>
      <c r="B690" s="12" t="s">
        <v>481</v>
      </c>
      <c r="C690" s="12">
        <v>6374</v>
      </c>
    </row>
    <row r="691" spans="1:13" x14ac:dyDescent="0.2">
      <c r="A691" s="12" t="s">
        <v>1119</v>
      </c>
      <c r="B691" s="12" t="s">
        <v>482</v>
      </c>
      <c r="C691" s="12">
        <v>0</v>
      </c>
    </row>
    <row r="692" spans="1:13" x14ac:dyDescent="0.2">
      <c r="A692" s="12" t="s">
        <v>1120</v>
      </c>
      <c r="B692" s="12" t="s">
        <v>483</v>
      </c>
      <c r="C692" s="12">
        <v>0</v>
      </c>
    </row>
    <row r="693" spans="1:13" x14ac:dyDescent="0.2">
      <c r="A693" s="12" t="s">
        <v>1121</v>
      </c>
      <c r="B693" s="12" t="s">
        <v>485</v>
      </c>
      <c r="C693" s="12">
        <v>4884</v>
      </c>
    </row>
    <row r="694" spans="1:13" x14ac:dyDescent="0.2">
      <c r="A694" s="12" t="s">
        <v>1122</v>
      </c>
      <c r="B694" s="12" t="s">
        <v>486</v>
      </c>
      <c r="C694" s="12">
        <v>2411</v>
      </c>
    </row>
    <row r="695" spans="1:13" x14ac:dyDescent="0.2">
      <c r="A695" s="12" t="s">
        <v>1123</v>
      </c>
      <c r="B695" s="12" t="s">
        <v>487</v>
      </c>
      <c r="C695" s="12">
        <v>0</v>
      </c>
    </row>
    <row r="696" spans="1:13" x14ac:dyDescent="0.2">
      <c r="A696" s="12" t="s">
        <v>1124</v>
      </c>
      <c r="B696" s="12" t="s">
        <v>488</v>
      </c>
      <c r="C696" s="12">
        <v>0</v>
      </c>
    </row>
    <row r="697" spans="1:13" x14ac:dyDescent="0.2">
      <c r="A697" s="12" t="s">
        <v>1125</v>
      </c>
      <c r="B697" s="12" t="s">
        <v>489</v>
      </c>
      <c r="C697" s="12">
        <v>0</v>
      </c>
    </row>
    <row r="698" spans="1:13" s="317" customFormat="1" x14ac:dyDescent="0.2">
      <c r="A698" s="12" t="s">
        <v>1126</v>
      </c>
      <c r="B698" s="12" t="s">
        <v>491</v>
      </c>
      <c r="C698" s="12">
        <v>0</v>
      </c>
      <c r="D698" s="12"/>
      <c r="E698" s="12"/>
      <c r="F698" s="12"/>
      <c r="G698" s="12"/>
      <c r="H698" s="12"/>
      <c r="I698" s="12"/>
      <c r="J698" s="12"/>
      <c r="K698" s="12"/>
      <c r="L698" s="12"/>
      <c r="M698" s="12"/>
    </row>
    <row r="699" spans="1:13" x14ac:dyDescent="0.2">
      <c r="A699" s="12" t="s">
        <v>1127</v>
      </c>
      <c r="B699" s="12" t="s">
        <v>492</v>
      </c>
      <c r="C699" s="12">
        <v>0</v>
      </c>
    </row>
    <row r="700" spans="1:13" x14ac:dyDescent="0.2">
      <c r="A700" s="12" t="s">
        <v>1128</v>
      </c>
      <c r="B700" s="12" t="s">
        <v>494</v>
      </c>
      <c r="C700" s="12">
        <v>3126</v>
      </c>
    </row>
    <row r="701" spans="1:13" x14ac:dyDescent="0.2">
      <c r="A701" s="12" t="s">
        <v>1129</v>
      </c>
      <c r="B701" s="12" t="s">
        <v>495</v>
      </c>
      <c r="C701" s="12">
        <v>5686</v>
      </c>
    </row>
    <row r="702" spans="1:13" x14ac:dyDescent="0.2">
      <c r="A702" s="12" t="s">
        <v>1130</v>
      </c>
      <c r="B702" s="12" t="s">
        <v>496</v>
      </c>
      <c r="C702" s="12">
        <v>5829</v>
      </c>
    </row>
    <row r="703" spans="1:13" x14ac:dyDescent="0.2">
      <c r="A703" s="12" t="s">
        <v>1131</v>
      </c>
      <c r="B703" s="12" t="s">
        <v>498</v>
      </c>
      <c r="C703" s="12">
        <v>5212</v>
      </c>
    </row>
    <row r="704" spans="1:13" x14ac:dyDescent="0.2">
      <c r="A704" s="12" t="s">
        <v>1132</v>
      </c>
      <c r="B704" s="12" t="s">
        <v>501</v>
      </c>
      <c r="C704" s="12">
        <v>0</v>
      </c>
    </row>
    <row r="705" spans="1:3" x14ac:dyDescent="0.2">
      <c r="A705" s="12" t="s">
        <v>1133</v>
      </c>
      <c r="B705" s="12" t="s">
        <v>504</v>
      </c>
      <c r="C705" s="12">
        <v>0</v>
      </c>
    </row>
    <row r="706" spans="1:3" x14ac:dyDescent="0.2">
      <c r="A706" s="12" t="s">
        <v>1134</v>
      </c>
      <c r="B706" s="12" t="s">
        <v>506</v>
      </c>
      <c r="C706" s="12">
        <v>9279</v>
      </c>
    </row>
    <row r="707" spans="1:3" x14ac:dyDescent="0.2">
      <c r="A707" s="12" t="s">
        <v>1135</v>
      </c>
      <c r="B707" s="12" t="s">
        <v>507</v>
      </c>
      <c r="C707" s="12">
        <v>3840</v>
      </c>
    </row>
    <row r="708" spans="1:3" x14ac:dyDescent="0.2">
      <c r="A708" s="12" t="s">
        <v>1136</v>
      </c>
      <c r="B708" s="12" t="s">
        <v>509</v>
      </c>
      <c r="C708" s="12">
        <v>0</v>
      </c>
    </row>
    <row r="709" spans="1:3" x14ac:dyDescent="0.2">
      <c r="A709" s="12" t="s">
        <v>1137</v>
      </c>
      <c r="B709" s="12" t="s">
        <v>511</v>
      </c>
      <c r="C709" s="12">
        <v>0</v>
      </c>
    </row>
    <row r="710" spans="1:3" x14ac:dyDescent="0.2">
      <c r="A710" s="12" t="s">
        <v>1138</v>
      </c>
      <c r="B710" s="12" t="s">
        <v>512</v>
      </c>
      <c r="C710" s="12">
        <v>0</v>
      </c>
    </row>
    <row r="711" spans="1:3" x14ac:dyDescent="0.2">
      <c r="A711" s="12" t="s">
        <v>1139</v>
      </c>
      <c r="B711" s="12" t="s">
        <v>516</v>
      </c>
      <c r="C711" s="12">
        <v>0</v>
      </c>
    </row>
    <row r="712" spans="1:3" x14ac:dyDescent="0.2">
      <c r="A712" s="12" t="s">
        <v>1140</v>
      </c>
      <c r="B712" s="12" t="s">
        <v>517</v>
      </c>
      <c r="C712" s="12">
        <v>3964</v>
      </c>
    </row>
    <row r="713" spans="1:3" x14ac:dyDescent="0.2">
      <c r="A713" s="12" t="s">
        <v>1141</v>
      </c>
      <c r="B713" s="12" t="s">
        <v>519</v>
      </c>
      <c r="C713" s="12">
        <v>3287</v>
      </c>
    </row>
    <row r="714" spans="1:3" x14ac:dyDescent="0.2">
      <c r="A714" s="12" t="s">
        <v>1142</v>
      </c>
      <c r="B714" s="12" t="s">
        <v>520</v>
      </c>
      <c r="C714" s="12">
        <v>70</v>
      </c>
    </row>
    <row r="715" spans="1:3" x14ac:dyDescent="0.2">
      <c r="A715" s="12" t="s">
        <v>1143</v>
      </c>
      <c r="B715" s="12" t="s">
        <v>522</v>
      </c>
      <c r="C715" s="12">
        <v>0</v>
      </c>
    </row>
    <row r="716" spans="1:3" x14ac:dyDescent="0.2">
      <c r="A716" s="12" t="s">
        <v>1144</v>
      </c>
      <c r="B716" s="12" t="s">
        <v>523</v>
      </c>
      <c r="C716" s="12">
        <v>0</v>
      </c>
    </row>
    <row r="717" spans="1:3" x14ac:dyDescent="0.2">
      <c r="A717" s="12" t="s">
        <v>1145</v>
      </c>
      <c r="B717" s="12" t="s">
        <v>524</v>
      </c>
      <c r="C717" s="12">
        <v>7902</v>
      </c>
    </row>
    <row r="718" spans="1:3" x14ac:dyDescent="0.2">
      <c r="A718" s="12" t="s">
        <v>1146</v>
      </c>
      <c r="B718" s="12" t="s">
        <v>530</v>
      </c>
      <c r="C718" s="12">
        <v>3678</v>
      </c>
    </row>
    <row r="719" spans="1:3" x14ac:dyDescent="0.2">
      <c r="A719" s="12" t="s">
        <v>1147</v>
      </c>
      <c r="B719" s="12" t="s">
        <v>531</v>
      </c>
      <c r="C719" s="12">
        <v>0</v>
      </c>
    </row>
    <row r="720" spans="1:3" x14ac:dyDescent="0.2">
      <c r="A720" s="12" t="s">
        <v>1148</v>
      </c>
      <c r="B720" s="12" t="s">
        <v>538</v>
      </c>
      <c r="C720" s="12">
        <v>3717</v>
      </c>
    </row>
    <row r="721" spans="1:3" x14ac:dyDescent="0.2">
      <c r="A721" s="12" t="s">
        <v>1149</v>
      </c>
      <c r="B721" s="12" t="s">
        <v>542</v>
      </c>
      <c r="C721" s="12">
        <v>3212</v>
      </c>
    </row>
    <row r="722" spans="1:3" x14ac:dyDescent="0.2">
      <c r="A722" s="12" t="s">
        <v>1150</v>
      </c>
      <c r="B722" s="12" t="s">
        <v>544</v>
      </c>
      <c r="C722" s="12">
        <v>0</v>
      </c>
    </row>
    <row r="723" spans="1:3" x14ac:dyDescent="0.2">
      <c r="A723" s="12" t="s">
        <v>1151</v>
      </c>
      <c r="B723" s="12" t="s">
        <v>545</v>
      </c>
      <c r="C723" s="12">
        <v>7643</v>
      </c>
    </row>
    <row r="724" spans="1:3" x14ac:dyDescent="0.2">
      <c r="A724" s="12" t="s">
        <v>1152</v>
      </c>
      <c r="B724" s="12" t="s">
        <v>549</v>
      </c>
      <c r="C724" s="12">
        <v>0</v>
      </c>
    </row>
    <row r="725" spans="1:3" x14ac:dyDescent="0.2">
      <c r="A725" s="12" t="s">
        <v>1153</v>
      </c>
      <c r="B725" s="12" t="s">
        <v>550</v>
      </c>
      <c r="C725" s="12">
        <v>0</v>
      </c>
    </row>
    <row r="726" spans="1:3" x14ac:dyDescent="0.2">
      <c r="A726" s="12" t="s">
        <v>1154</v>
      </c>
      <c r="B726" s="12" t="s">
        <v>551</v>
      </c>
      <c r="C726" s="12">
        <v>0</v>
      </c>
    </row>
    <row r="727" spans="1:3" x14ac:dyDescent="0.2">
      <c r="A727" s="12" t="s">
        <v>1155</v>
      </c>
      <c r="B727" s="12" t="s">
        <v>553</v>
      </c>
      <c r="C727" s="12">
        <v>6508</v>
      </c>
    </row>
    <row r="728" spans="1:3" x14ac:dyDescent="0.2">
      <c r="A728" s="12" t="s">
        <v>1156</v>
      </c>
      <c r="B728" s="12" t="s">
        <v>555</v>
      </c>
      <c r="C728" s="12">
        <v>1821</v>
      </c>
    </row>
    <row r="729" spans="1:3" x14ac:dyDescent="0.2">
      <c r="A729" s="12" t="s">
        <v>1157</v>
      </c>
      <c r="B729" s="12" t="s">
        <v>556</v>
      </c>
      <c r="C729" s="12">
        <v>0</v>
      </c>
    </row>
    <row r="730" spans="1:3" x14ac:dyDescent="0.2">
      <c r="A730" s="12" t="s">
        <v>1158</v>
      </c>
      <c r="B730" s="366" t="s">
        <v>558</v>
      </c>
      <c r="C730" s="12">
        <v>3005</v>
      </c>
    </row>
    <row r="731" spans="1:3" x14ac:dyDescent="0.2">
      <c r="A731" s="12" t="s">
        <v>1159</v>
      </c>
      <c r="B731" s="12" t="s">
        <v>559</v>
      </c>
      <c r="C731" s="12">
        <v>3244</v>
      </c>
    </row>
    <row r="732" spans="1:3" x14ac:dyDescent="0.2">
      <c r="A732" s="12" t="s">
        <v>1160</v>
      </c>
      <c r="B732" s="12" t="s">
        <v>560</v>
      </c>
      <c r="C732" s="12">
        <v>0</v>
      </c>
    </row>
    <row r="733" spans="1:3" x14ac:dyDescent="0.2">
      <c r="A733" s="12" t="s">
        <v>1161</v>
      </c>
      <c r="B733" s="12" t="s">
        <v>563</v>
      </c>
      <c r="C733" s="12">
        <v>0</v>
      </c>
    </row>
    <row r="734" spans="1:3" x14ac:dyDescent="0.2">
      <c r="A734" s="12" t="s">
        <v>1162</v>
      </c>
      <c r="B734" s="12" t="s">
        <v>564</v>
      </c>
      <c r="C734" s="12">
        <v>5021</v>
      </c>
    </row>
    <row r="735" spans="1:3" x14ac:dyDescent="0.2">
      <c r="A735" s="12" t="s">
        <v>1163</v>
      </c>
      <c r="B735" s="12" t="s">
        <v>565</v>
      </c>
      <c r="C735" s="12">
        <v>5465</v>
      </c>
    </row>
    <row r="736" spans="1:3" x14ac:dyDescent="0.2">
      <c r="A736" s="12" t="s">
        <v>1164</v>
      </c>
      <c r="B736" s="12" t="s">
        <v>567</v>
      </c>
      <c r="C736" s="12">
        <v>0</v>
      </c>
    </row>
    <row r="737" spans="1:3" x14ac:dyDescent="0.2">
      <c r="A737" s="12" t="s">
        <v>1165</v>
      </c>
      <c r="B737" s="12" t="s">
        <v>570</v>
      </c>
      <c r="C737" s="12">
        <v>0</v>
      </c>
    </row>
    <row r="738" spans="1:3" x14ac:dyDescent="0.2">
      <c r="A738" s="12" t="s">
        <v>1166</v>
      </c>
      <c r="B738" s="12" t="s">
        <v>571</v>
      </c>
      <c r="C738" s="12">
        <v>7862</v>
      </c>
    </row>
    <row r="739" spans="1:3" x14ac:dyDescent="0.2">
      <c r="A739" s="12" t="s">
        <v>1167</v>
      </c>
      <c r="B739" s="12" t="s">
        <v>573</v>
      </c>
      <c r="C739" s="12">
        <v>0</v>
      </c>
    </row>
    <row r="740" spans="1:3" x14ac:dyDescent="0.2">
      <c r="A740" s="12" t="s">
        <v>1168</v>
      </c>
      <c r="B740" s="12" t="s">
        <v>574</v>
      </c>
      <c r="C740" s="12">
        <v>3851</v>
      </c>
    </row>
    <row r="741" spans="1:3" x14ac:dyDescent="0.2">
      <c r="A741" s="12" t="s">
        <v>1169</v>
      </c>
      <c r="B741" s="12" t="s">
        <v>576</v>
      </c>
      <c r="C741" s="12">
        <v>0</v>
      </c>
    </row>
    <row r="742" spans="1:3" x14ac:dyDescent="0.2">
      <c r="A742" s="12" t="s">
        <v>1170</v>
      </c>
      <c r="B742" s="12" t="s">
        <v>579</v>
      </c>
      <c r="C742" s="12">
        <v>2682</v>
      </c>
    </row>
    <row r="743" spans="1:3" x14ac:dyDescent="0.2">
      <c r="A743" s="12" t="s">
        <v>1171</v>
      </c>
      <c r="B743" s="12" t="s">
        <v>580</v>
      </c>
      <c r="C743" s="12">
        <v>4268</v>
      </c>
    </row>
    <row r="744" spans="1:3" x14ac:dyDescent="0.2">
      <c r="A744" s="12" t="s">
        <v>1172</v>
      </c>
      <c r="B744" s="12" t="s">
        <v>581</v>
      </c>
      <c r="C744" s="12">
        <v>11551</v>
      </c>
    </row>
    <row r="745" spans="1:3" x14ac:dyDescent="0.2">
      <c r="A745" s="12" t="s">
        <v>1173</v>
      </c>
      <c r="B745" s="12" t="s">
        <v>583</v>
      </c>
      <c r="C745" s="12">
        <v>14805</v>
      </c>
    </row>
    <row r="746" spans="1:3" x14ac:dyDescent="0.2">
      <c r="A746" s="12" t="s">
        <v>1174</v>
      </c>
      <c r="B746" s="12" t="s">
        <v>585</v>
      </c>
      <c r="C746" s="12">
        <v>5744</v>
      </c>
    </row>
    <row r="747" spans="1:3" x14ac:dyDescent="0.2">
      <c r="A747" s="12" t="s">
        <v>1175</v>
      </c>
      <c r="B747" s="12" t="s">
        <v>586</v>
      </c>
      <c r="C747" s="12">
        <v>1215</v>
      </c>
    </row>
    <row r="748" spans="1:3" x14ac:dyDescent="0.2">
      <c r="A748" s="12" t="s">
        <v>1176</v>
      </c>
      <c r="B748" s="12" t="s">
        <v>588</v>
      </c>
      <c r="C748" s="12">
        <v>7715</v>
      </c>
    </row>
    <row r="749" spans="1:3" x14ac:dyDescent="0.2">
      <c r="A749" s="12" t="s">
        <v>1177</v>
      </c>
      <c r="B749" s="12" t="s">
        <v>590</v>
      </c>
      <c r="C749" s="12">
        <v>0</v>
      </c>
    </row>
    <row r="750" spans="1:3" x14ac:dyDescent="0.2">
      <c r="A750" s="12" t="s">
        <v>1178</v>
      </c>
      <c r="B750" s="12" t="s">
        <v>594</v>
      </c>
      <c r="C750" s="12">
        <v>0</v>
      </c>
    </row>
    <row r="751" spans="1:3" x14ac:dyDescent="0.2">
      <c r="A751" s="12" t="s">
        <v>1179</v>
      </c>
      <c r="B751" s="12" t="s">
        <v>598</v>
      </c>
      <c r="C751" s="12">
        <v>5782</v>
      </c>
    </row>
    <row r="752" spans="1:3" x14ac:dyDescent="0.2">
      <c r="A752" s="12" t="s">
        <v>1180</v>
      </c>
      <c r="B752" s="12" t="s">
        <v>599</v>
      </c>
      <c r="C752" s="12">
        <v>0</v>
      </c>
    </row>
    <row r="753" spans="1:3" x14ac:dyDescent="0.2">
      <c r="A753" s="12" t="s">
        <v>1181</v>
      </c>
      <c r="B753" s="12" t="s">
        <v>600</v>
      </c>
      <c r="C753" s="12">
        <v>0</v>
      </c>
    </row>
    <row r="754" spans="1:3" x14ac:dyDescent="0.2">
      <c r="A754" s="12" t="s">
        <v>1182</v>
      </c>
      <c r="B754" s="12" t="s">
        <v>882</v>
      </c>
      <c r="C754" s="12">
        <v>1518</v>
      </c>
    </row>
    <row r="755" spans="1:3" x14ac:dyDescent="0.2">
      <c r="A755" s="12" t="s">
        <v>1183</v>
      </c>
      <c r="B755" s="12" t="s">
        <v>603</v>
      </c>
      <c r="C755" s="12">
        <v>0</v>
      </c>
    </row>
    <row r="756" spans="1:3" x14ac:dyDescent="0.2">
      <c r="A756" s="12" t="s">
        <v>1184</v>
      </c>
      <c r="B756" s="12" t="s">
        <v>604</v>
      </c>
      <c r="C756" s="12">
        <v>0</v>
      </c>
    </row>
    <row r="757" spans="1:3" x14ac:dyDescent="0.2">
      <c r="A757" s="12" t="s">
        <v>1185</v>
      </c>
      <c r="B757" s="12" t="s">
        <v>605</v>
      </c>
      <c r="C757" s="12">
        <v>0</v>
      </c>
    </row>
    <row r="758" spans="1:3" x14ac:dyDescent="0.2">
      <c r="A758" s="12" t="s">
        <v>1186</v>
      </c>
      <c r="B758" s="12" t="s">
        <v>607</v>
      </c>
      <c r="C758" s="12">
        <v>3796</v>
      </c>
    </row>
    <row r="759" spans="1:3" x14ac:dyDescent="0.2">
      <c r="A759" s="12" t="s">
        <v>1187</v>
      </c>
      <c r="B759" s="12" t="s">
        <v>608</v>
      </c>
      <c r="C759" s="12">
        <v>2881</v>
      </c>
    </row>
    <row r="760" spans="1:3" x14ac:dyDescent="0.2">
      <c r="A760" s="12" t="s">
        <v>1188</v>
      </c>
      <c r="B760" s="12" t="s">
        <v>609</v>
      </c>
      <c r="C760" s="12">
        <v>0</v>
      </c>
    </row>
    <row r="761" spans="1:3" x14ac:dyDescent="0.2">
      <c r="A761" s="12" t="s">
        <v>1189</v>
      </c>
      <c r="B761" s="12" t="s">
        <v>610</v>
      </c>
      <c r="C761" s="12">
        <v>0</v>
      </c>
    </row>
    <row r="762" spans="1:3" x14ac:dyDescent="0.2">
      <c r="A762" s="12" t="s">
        <v>1190</v>
      </c>
      <c r="B762" s="12" t="s">
        <v>883</v>
      </c>
      <c r="C762" s="12">
        <v>0</v>
      </c>
    </row>
    <row r="763" spans="1:3" x14ac:dyDescent="0.2">
      <c r="A763" s="12" t="s">
        <v>1191</v>
      </c>
      <c r="B763" s="12" t="s">
        <v>614</v>
      </c>
      <c r="C763" s="12">
        <v>0</v>
      </c>
    </row>
    <row r="764" spans="1:3" x14ac:dyDescent="0.2">
      <c r="A764" s="12" t="s">
        <v>1192</v>
      </c>
      <c r="B764" s="12" t="s">
        <v>615</v>
      </c>
      <c r="C764" s="12">
        <v>4045</v>
      </c>
    </row>
    <row r="765" spans="1:3" x14ac:dyDescent="0.2">
      <c r="A765" s="12" t="s">
        <v>1193</v>
      </c>
      <c r="B765" s="12" t="s">
        <v>884</v>
      </c>
      <c r="C765" s="12">
        <v>3060</v>
      </c>
    </row>
    <row r="766" spans="1:3" x14ac:dyDescent="0.2">
      <c r="A766" s="12" t="s">
        <v>1194</v>
      </c>
      <c r="B766" s="12" t="s">
        <v>617</v>
      </c>
      <c r="C766" s="12">
        <v>0</v>
      </c>
    </row>
    <row r="767" spans="1:3" x14ac:dyDescent="0.2">
      <c r="A767" s="12" t="s">
        <v>1195</v>
      </c>
      <c r="B767" s="12" t="s">
        <v>619</v>
      </c>
      <c r="C767" s="12">
        <v>3376</v>
      </c>
    </row>
    <row r="768" spans="1:3" x14ac:dyDescent="0.2">
      <c r="A768" s="12" t="s">
        <v>1377</v>
      </c>
      <c r="B768" s="12" t="s">
        <v>1376</v>
      </c>
      <c r="C768" s="12">
        <v>5737</v>
      </c>
    </row>
    <row r="769" spans="1:3" x14ac:dyDescent="0.2">
      <c r="A769" s="12" t="s">
        <v>1196</v>
      </c>
      <c r="B769" s="12" t="s">
        <v>624</v>
      </c>
      <c r="C769" s="12">
        <v>0</v>
      </c>
    </row>
    <row r="770" spans="1:3" x14ac:dyDescent="0.2">
      <c r="A770" s="12" t="s">
        <v>1197</v>
      </c>
      <c r="B770" s="12" t="s">
        <v>625</v>
      </c>
      <c r="C770" s="317">
        <v>5298</v>
      </c>
    </row>
    <row r="771" spans="1:3" x14ac:dyDescent="0.2">
      <c r="A771" s="12" t="s">
        <v>1198</v>
      </c>
      <c r="B771" s="12" t="s">
        <v>626</v>
      </c>
      <c r="C771" s="12">
        <v>2992</v>
      </c>
    </row>
    <row r="772" spans="1:3" x14ac:dyDescent="0.2">
      <c r="A772" s="12" t="s">
        <v>1199</v>
      </c>
      <c r="B772" s="12" t="s">
        <v>628</v>
      </c>
      <c r="C772" s="12">
        <v>0</v>
      </c>
    </row>
    <row r="773" spans="1:3" x14ac:dyDescent="0.2">
      <c r="A773" s="12" t="s">
        <v>1200</v>
      </c>
      <c r="B773" s="12" t="s">
        <v>629</v>
      </c>
      <c r="C773" s="12">
        <v>3805</v>
      </c>
    </row>
    <row r="774" spans="1:3" x14ac:dyDescent="0.2">
      <c r="A774" s="12" t="s">
        <v>1201</v>
      </c>
      <c r="B774" s="12" t="s">
        <v>630</v>
      </c>
      <c r="C774" s="12">
        <v>6078</v>
      </c>
    </row>
    <row r="775" spans="1:3" x14ac:dyDescent="0.2">
      <c r="A775" s="12" t="s">
        <v>1202</v>
      </c>
      <c r="B775" s="12" t="s">
        <v>631</v>
      </c>
      <c r="C775" s="12">
        <v>0</v>
      </c>
    </row>
    <row r="776" spans="1:3" x14ac:dyDescent="0.2">
      <c r="A776" s="12" t="s">
        <v>1203</v>
      </c>
      <c r="B776" s="12" t="s">
        <v>632</v>
      </c>
      <c r="C776" s="12">
        <v>0</v>
      </c>
    </row>
    <row r="777" spans="1:3" x14ac:dyDescent="0.2">
      <c r="A777" s="12" t="s">
        <v>1204</v>
      </c>
      <c r="B777" s="12" t="s">
        <v>633</v>
      </c>
      <c r="C777" s="12">
        <v>0</v>
      </c>
    </row>
    <row r="778" spans="1:3" x14ac:dyDescent="0.2">
      <c r="A778" s="12" t="s">
        <v>1205</v>
      </c>
      <c r="B778" s="12" t="s">
        <v>634</v>
      </c>
      <c r="C778" s="12">
        <v>0</v>
      </c>
    </row>
    <row r="779" spans="1:3" x14ac:dyDescent="0.2">
      <c r="A779" s="12" t="s">
        <v>1206</v>
      </c>
      <c r="B779" s="12" t="s">
        <v>635</v>
      </c>
      <c r="C779" s="12">
        <v>0</v>
      </c>
    </row>
    <row r="780" spans="1:3" x14ac:dyDescent="0.2">
      <c r="A780" s="12" t="s">
        <v>1207</v>
      </c>
      <c r="B780" s="12" t="s">
        <v>636</v>
      </c>
      <c r="C780" s="12">
        <v>0</v>
      </c>
    </row>
    <row r="781" spans="1:3" x14ac:dyDescent="0.2">
      <c r="A781" s="12" t="s">
        <v>1208</v>
      </c>
      <c r="B781" s="12" t="s">
        <v>637</v>
      </c>
      <c r="C781" s="12">
        <v>0</v>
      </c>
    </row>
    <row r="782" spans="1:3" x14ac:dyDescent="0.2">
      <c r="A782" s="12" t="s">
        <v>1209</v>
      </c>
      <c r="B782" s="12" t="s">
        <v>642</v>
      </c>
      <c r="C782" s="12">
        <v>0</v>
      </c>
    </row>
    <row r="783" spans="1:3" x14ac:dyDescent="0.2">
      <c r="A783" s="12" t="s">
        <v>1210</v>
      </c>
      <c r="B783" s="12" t="s">
        <v>643</v>
      </c>
      <c r="C783" s="12">
        <v>4877</v>
      </c>
    </row>
    <row r="784" spans="1:3" x14ac:dyDescent="0.2">
      <c r="A784" s="12" t="s">
        <v>1211</v>
      </c>
      <c r="B784" s="12" t="s">
        <v>645</v>
      </c>
      <c r="C784" s="12">
        <v>0</v>
      </c>
    </row>
    <row r="785" spans="1:3" x14ac:dyDescent="0.2">
      <c r="A785" s="12" t="s">
        <v>1212</v>
      </c>
      <c r="B785" s="12" t="s">
        <v>647</v>
      </c>
      <c r="C785" s="12">
        <v>0</v>
      </c>
    </row>
    <row r="786" spans="1:3" x14ac:dyDescent="0.2">
      <c r="A786" s="12" t="s">
        <v>1213</v>
      </c>
      <c r="B786" s="12" t="s">
        <v>648</v>
      </c>
      <c r="C786" s="12">
        <v>7983</v>
      </c>
    </row>
    <row r="787" spans="1:3" x14ac:dyDescent="0.2">
      <c r="A787" s="12" t="s">
        <v>1214</v>
      </c>
      <c r="B787" s="12" t="s">
        <v>652</v>
      </c>
      <c r="C787" s="12">
        <v>0</v>
      </c>
    </row>
    <row r="788" spans="1:3" x14ac:dyDescent="0.2">
      <c r="A788" s="12" t="s">
        <v>1215</v>
      </c>
      <c r="B788" s="12" t="s">
        <v>653</v>
      </c>
      <c r="C788" s="12">
        <v>5171</v>
      </c>
    </row>
    <row r="789" spans="1:3" x14ac:dyDescent="0.2">
      <c r="A789" s="12" t="s">
        <v>1216</v>
      </c>
      <c r="B789" s="12" t="s">
        <v>657</v>
      </c>
      <c r="C789" s="12">
        <v>0</v>
      </c>
    </row>
    <row r="790" spans="1:3" x14ac:dyDescent="0.2">
      <c r="A790" s="12" t="s">
        <v>1217</v>
      </c>
      <c r="B790" s="12" t="s">
        <v>659</v>
      </c>
      <c r="C790" s="12">
        <v>0</v>
      </c>
    </row>
    <row r="791" spans="1:3" x14ac:dyDescent="0.2">
      <c r="A791" s="12" t="s">
        <v>1218</v>
      </c>
      <c r="B791" s="12" t="s">
        <v>662</v>
      </c>
      <c r="C791" s="12">
        <v>4269</v>
      </c>
    </row>
    <row r="792" spans="1:3" x14ac:dyDescent="0.2">
      <c r="A792" s="12" t="s">
        <v>1219</v>
      </c>
      <c r="B792" s="12" t="s">
        <v>663</v>
      </c>
      <c r="C792" s="12">
        <v>2607</v>
      </c>
    </row>
    <row r="793" spans="1:3" x14ac:dyDescent="0.2">
      <c r="A793" s="12" t="s">
        <v>1220</v>
      </c>
      <c r="B793" s="12" t="s">
        <v>885</v>
      </c>
      <c r="C793" s="12">
        <v>0</v>
      </c>
    </row>
    <row r="794" spans="1:3" x14ac:dyDescent="0.2">
      <c r="A794" s="12" t="s">
        <v>1221</v>
      </c>
      <c r="B794" s="12" t="s">
        <v>665</v>
      </c>
      <c r="C794" s="12">
        <v>3134</v>
      </c>
    </row>
    <row r="795" spans="1:3" x14ac:dyDescent="0.2">
      <c r="A795" s="12" t="s">
        <v>1222</v>
      </c>
      <c r="B795" s="12" t="s">
        <v>666</v>
      </c>
      <c r="C795" s="12">
        <v>0</v>
      </c>
    </row>
    <row r="796" spans="1:3" x14ac:dyDescent="0.2">
      <c r="A796" s="12" t="s">
        <v>1223</v>
      </c>
      <c r="B796" s="12" t="s">
        <v>667</v>
      </c>
      <c r="C796" s="12">
        <v>0</v>
      </c>
    </row>
    <row r="797" spans="1:3" x14ac:dyDescent="0.2">
      <c r="A797" s="12" t="s">
        <v>1224</v>
      </c>
      <c r="B797" s="12" t="s">
        <v>668</v>
      </c>
      <c r="C797" s="12">
        <v>3015</v>
      </c>
    </row>
    <row r="798" spans="1:3" x14ac:dyDescent="0.2">
      <c r="A798" s="12" t="s">
        <v>1225</v>
      </c>
      <c r="B798" s="12" t="s">
        <v>669</v>
      </c>
      <c r="C798" s="12">
        <v>0</v>
      </c>
    </row>
    <row r="799" spans="1:3" x14ac:dyDescent="0.2">
      <c r="A799" s="12" t="s">
        <v>1226</v>
      </c>
      <c r="B799" s="12" t="s">
        <v>671</v>
      </c>
      <c r="C799" s="12">
        <v>0</v>
      </c>
    </row>
    <row r="800" spans="1:3" x14ac:dyDescent="0.2">
      <c r="A800" s="12" t="s">
        <v>1227</v>
      </c>
      <c r="B800" s="12" t="s">
        <v>673</v>
      </c>
      <c r="C800" s="12">
        <v>0</v>
      </c>
    </row>
    <row r="801" spans="1:3" x14ac:dyDescent="0.2">
      <c r="A801" s="12" t="s">
        <v>1228</v>
      </c>
      <c r="B801" s="12" t="s">
        <v>676</v>
      </c>
      <c r="C801" s="12">
        <v>0</v>
      </c>
    </row>
    <row r="802" spans="1:3" x14ac:dyDescent="0.2">
      <c r="A802" s="12" t="s">
        <v>1229</v>
      </c>
      <c r="B802" s="12" t="s">
        <v>677</v>
      </c>
      <c r="C802" s="12">
        <v>2778</v>
      </c>
    </row>
    <row r="803" spans="1:3" x14ac:dyDescent="0.2">
      <c r="A803" s="12" t="s">
        <v>1230</v>
      </c>
      <c r="B803" s="12" t="s">
        <v>678</v>
      </c>
      <c r="C803" s="12">
        <v>0</v>
      </c>
    </row>
    <row r="804" spans="1:3" x14ac:dyDescent="0.2">
      <c r="A804" s="12" t="s">
        <v>1231</v>
      </c>
      <c r="B804" s="12" t="s">
        <v>684</v>
      </c>
      <c r="C804" s="12">
        <v>5490</v>
      </c>
    </row>
    <row r="805" spans="1:3" x14ac:dyDescent="0.2">
      <c r="A805" s="12" t="s">
        <v>1232</v>
      </c>
      <c r="B805" s="12" t="s">
        <v>686</v>
      </c>
      <c r="C805" s="12">
        <v>0</v>
      </c>
    </row>
    <row r="806" spans="1:3" x14ac:dyDescent="0.2">
      <c r="A806" s="12" t="s">
        <v>1233</v>
      </c>
      <c r="B806" s="12" t="s">
        <v>687</v>
      </c>
      <c r="C806" s="12">
        <v>4803</v>
      </c>
    </row>
    <row r="807" spans="1:3" x14ac:dyDescent="0.2">
      <c r="A807" s="12" t="s">
        <v>1234</v>
      </c>
      <c r="B807" s="12" t="s">
        <v>688</v>
      </c>
      <c r="C807" s="12">
        <v>2927</v>
      </c>
    </row>
    <row r="808" spans="1:3" x14ac:dyDescent="0.2">
      <c r="A808" s="12" t="s">
        <v>1235</v>
      </c>
      <c r="B808" s="12" t="s">
        <v>689</v>
      </c>
      <c r="C808" s="12">
        <v>0</v>
      </c>
    </row>
    <row r="809" spans="1:3" x14ac:dyDescent="0.2">
      <c r="A809" s="12" t="s">
        <v>1236</v>
      </c>
      <c r="B809" s="12" t="s">
        <v>690</v>
      </c>
      <c r="C809" s="12">
        <v>8916</v>
      </c>
    </row>
    <row r="810" spans="1:3" x14ac:dyDescent="0.2">
      <c r="A810" s="12" t="s">
        <v>1237</v>
      </c>
      <c r="B810" s="12" t="s">
        <v>692</v>
      </c>
      <c r="C810" s="12">
        <v>0</v>
      </c>
    </row>
    <row r="811" spans="1:3" x14ac:dyDescent="0.2">
      <c r="A811" s="12" t="s">
        <v>1238</v>
      </c>
      <c r="B811" s="12" t="s">
        <v>693</v>
      </c>
      <c r="C811" s="12">
        <v>5932</v>
      </c>
    </row>
    <row r="812" spans="1:3" x14ac:dyDescent="0.2">
      <c r="A812" s="12" t="s">
        <v>1239</v>
      </c>
      <c r="B812" s="12" t="s">
        <v>694</v>
      </c>
      <c r="C812" s="12">
        <v>0</v>
      </c>
    </row>
    <row r="813" spans="1:3" x14ac:dyDescent="0.2">
      <c r="A813" s="12" t="s">
        <v>1240</v>
      </c>
      <c r="B813" s="12" t="s">
        <v>695</v>
      </c>
      <c r="C813" s="12">
        <v>0</v>
      </c>
    </row>
    <row r="814" spans="1:3" x14ac:dyDescent="0.2">
      <c r="A814" s="12" t="s">
        <v>1373</v>
      </c>
      <c r="B814" s="12" t="s">
        <v>1372</v>
      </c>
      <c r="C814" s="12">
        <v>0</v>
      </c>
    </row>
    <row r="815" spans="1:3" x14ac:dyDescent="0.2">
      <c r="A815" s="12" t="s">
        <v>1241</v>
      </c>
      <c r="B815" s="12" t="s">
        <v>700</v>
      </c>
      <c r="C815" s="12">
        <v>4987</v>
      </c>
    </row>
    <row r="816" spans="1:3" x14ac:dyDescent="0.2">
      <c r="A816" s="12" t="s">
        <v>1242</v>
      </c>
      <c r="B816" s="12" t="s">
        <v>703</v>
      </c>
      <c r="C816" s="317">
        <v>3342</v>
      </c>
    </row>
    <row r="817" spans="1:4" x14ac:dyDescent="0.2">
      <c r="A817" s="12" t="s">
        <v>1243</v>
      </c>
      <c r="B817" s="12" t="s">
        <v>706</v>
      </c>
      <c r="C817" s="12">
        <v>8</v>
      </c>
    </row>
    <row r="818" spans="1:4" x14ac:dyDescent="0.2">
      <c r="A818" s="12" t="s">
        <v>1244</v>
      </c>
      <c r="B818" s="12" t="s">
        <v>708</v>
      </c>
      <c r="C818" s="12">
        <v>0</v>
      </c>
    </row>
    <row r="819" spans="1:4" x14ac:dyDescent="0.2">
      <c r="A819" s="12" t="s">
        <v>1245</v>
      </c>
      <c r="B819" s="12" t="s">
        <v>709</v>
      </c>
      <c r="C819" s="12">
        <v>0</v>
      </c>
    </row>
    <row r="820" spans="1:4" x14ac:dyDescent="0.2">
      <c r="A820" s="12" t="s">
        <v>1246</v>
      </c>
      <c r="B820" s="12" t="s">
        <v>710</v>
      </c>
      <c r="C820" s="12">
        <v>0</v>
      </c>
    </row>
    <row r="821" spans="1:4" x14ac:dyDescent="0.2">
      <c r="A821" s="12" t="s">
        <v>1247</v>
      </c>
      <c r="B821" s="12" t="s">
        <v>711</v>
      </c>
      <c r="C821" s="12">
        <v>0</v>
      </c>
    </row>
    <row r="822" spans="1:4" x14ac:dyDescent="0.2">
      <c r="A822" s="12" t="s">
        <v>1248</v>
      </c>
      <c r="B822" s="12" t="s">
        <v>712</v>
      </c>
      <c r="C822" s="12">
        <v>0</v>
      </c>
    </row>
    <row r="823" spans="1:4" x14ac:dyDescent="0.2">
      <c r="B823" s="12" t="s">
        <v>886</v>
      </c>
    </row>
    <row r="824" spans="1:4" x14ac:dyDescent="0.2">
      <c r="B824" s="12" t="s">
        <v>382</v>
      </c>
    </row>
    <row r="825" spans="1:4" x14ac:dyDescent="0.2">
      <c r="A825" s="12" t="s">
        <v>1249</v>
      </c>
      <c r="B825" s="12" t="s">
        <v>391</v>
      </c>
      <c r="C825" s="12">
        <v>17773</v>
      </c>
      <c r="D825" s="317" t="s">
        <v>1369</v>
      </c>
    </row>
    <row r="826" spans="1:4" x14ac:dyDescent="0.2">
      <c r="A826" s="12" t="s">
        <v>1250</v>
      </c>
      <c r="B826" s="12" t="s">
        <v>392</v>
      </c>
      <c r="C826" s="12">
        <v>9819</v>
      </c>
    </row>
    <row r="827" spans="1:4" x14ac:dyDescent="0.2">
      <c r="A827" s="12" t="s">
        <v>1251</v>
      </c>
      <c r="B827" s="12" t="s">
        <v>400</v>
      </c>
      <c r="C827" s="12">
        <v>0</v>
      </c>
    </row>
    <row r="828" spans="1:4" x14ac:dyDescent="0.2">
      <c r="A828" s="12" t="s">
        <v>1252</v>
      </c>
      <c r="B828" s="12" t="s">
        <v>412</v>
      </c>
      <c r="C828" s="12">
        <v>8005</v>
      </c>
    </row>
    <row r="829" spans="1:4" x14ac:dyDescent="0.2">
      <c r="A829" s="12" t="s">
        <v>1253</v>
      </c>
      <c r="B829" s="12" t="s">
        <v>417</v>
      </c>
      <c r="C829" s="12">
        <v>0</v>
      </c>
    </row>
    <row r="830" spans="1:4" x14ac:dyDescent="0.2">
      <c r="A830" s="12" t="s">
        <v>1254</v>
      </c>
      <c r="B830" s="12" t="s">
        <v>427</v>
      </c>
      <c r="C830" s="12">
        <v>23449</v>
      </c>
    </row>
    <row r="831" spans="1:4" x14ac:dyDescent="0.2">
      <c r="A831" s="12" t="s">
        <v>1255</v>
      </c>
      <c r="B831" s="12" t="s">
        <v>443</v>
      </c>
      <c r="C831" s="12">
        <v>1944</v>
      </c>
    </row>
    <row r="832" spans="1:4" x14ac:dyDescent="0.2">
      <c r="A832" s="12" t="s">
        <v>1256</v>
      </c>
      <c r="B832" s="12" t="s">
        <v>452</v>
      </c>
      <c r="C832" s="12">
        <v>13571</v>
      </c>
    </row>
    <row r="833" spans="1:3" x14ac:dyDescent="0.2">
      <c r="A833" s="12" t="s">
        <v>1257</v>
      </c>
      <c r="B833" s="12" t="s">
        <v>466</v>
      </c>
      <c r="C833" s="12">
        <v>11947</v>
      </c>
    </row>
    <row r="834" spans="1:3" x14ac:dyDescent="0.2">
      <c r="A834" s="12" t="s">
        <v>1258</v>
      </c>
      <c r="B834" s="12" t="s">
        <v>480</v>
      </c>
      <c r="C834" s="12">
        <v>10221</v>
      </c>
    </row>
    <row r="835" spans="1:3" x14ac:dyDescent="0.2">
      <c r="A835" s="12" t="s">
        <v>1259</v>
      </c>
      <c r="B835" s="12" t="s">
        <v>497</v>
      </c>
      <c r="C835" s="12">
        <v>20959</v>
      </c>
    </row>
    <row r="836" spans="1:3" x14ac:dyDescent="0.2">
      <c r="A836" s="12" t="s">
        <v>1260</v>
      </c>
      <c r="B836" s="12" t="s">
        <v>499</v>
      </c>
      <c r="C836" s="12">
        <v>21966</v>
      </c>
    </row>
    <row r="837" spans="1:3" x14ac:dyDescent="0.2">
      <c r="A837" s="12" t="s">
        <v>1261</v>
      </c>
      <c r="B837" s="12" t="s">
        <v>502</v>
      </c>
      <c r="C837" s="12">
        <v>12184</v>
      </c>
    </row>
    <row r="838" spans="1:3" x14ac:dyDescent="0.2">
      <c r="A838" s="12" t="s">
        <v>1262</v>
      </c>
      <c r="B838" s="12" t="s">
        <v>505</v>
      </c>
      <c r="C838" s="12">
        <v>15350</v>
      </c>
    </row>
    <row r="839" spans="1:3" x14ac:dyDescent="0.2">
      <c r="A839" s="12" t="s">
        <v>1263</v>
      </c>
      <c r="B839" s="12" t="s">
        <v>508</v>
      </c>
      <c r="C839" s="12">
        <v>4813</v>
      </c>
    </row>
    <row r="840" spans="1:3" x14ac:dyDescent="0.2">
      <c r="A840" s="12" t="s">
        <v>1264</v>
      </c>
      <c r="B840" s="12" t="s">
        <v>513</v>
      </c>
      <c r="C840" s="12">
        <v>9560</v>
      </c>
    </row>
    <row r="841" spans="1:3" x14ac:dyDescent="0.2">
      <c r="A841" s="12" t="s">
        <v>1265</v>
      </c>
      <c r="B841" s="12" t="s">
        <v>518</v>
      </c>
      <c r="C841" s="12">
        <v>9925</v>
      </c>
    </row>
    <row r="842" spans="1:3" x14ac:dyDescent="0.2">
      <c r="A842" s="12" t="s">
        <v>1266</v>
      </c>
      <c r="B842" s="12" t="s">
        <v>521</v>
      </c>
      <c r="C842" s="12">
        <v>13129</v>
      </c>
    </row>
    <row r="843" spans="1:3" x14ac:dyDescent="0.2">
      <c r="A843" s="12" t="s">
        <v>1267</v>
      </c>
      <c r="B843" s="12" t="s">
        <v>527</v>
      </c>
      <c r="C843" s="12">
        <v>25294</v>
      </c>
    </row>
    <row r="844" spans="1:3" x14ac:dyDescent="0.2">
      <c r="A844" s="12" t="s">
        <v>1268</v>
      </c>
      <c r="B844" s="12" t="s">
        <v>528</v>
      </c>
      <c r="C844" s="12">
        <v>6830</v>
      </c>
    </row>
    <row r="845" spans="1:3" x14ac:dyDescent="0.2">
      <c r="A845" s="12" t="s">
        <v>1269</v>
      </c>
      <c r="B845" s="12" t="s">
        <v>532</v>
      </c>
      <c r="C845" s="12">
        <v>4612</v>
      </c>
    </row>
    <row r="846" spans="1:3" x14ac:dyDescent="0.2">
      <c r="A846" s="12" t="s">
        <v>1270</v>
      </c>
      <c r="B846" s="12" t="s">
        <v>536</v>
      </c>
      <c r="C846" s="12">
        <v>24050</v>
      </c>
    </row>
    <row r="847" spans="1:3" x14ac:dyDescent="0.2">
      <c r="A847" s="12" t="s">
        <v>1271</v>
      </c>
      <c r="B847" s="12" t="s">
        <v>543</v>
      </c>
      <c r="C847" s="12">
        <v>14227</v>
      </c>
    </row>
    <row r="848" spans="1:3" x14ac:dyDescent="0.2">
      <c r="A848" s="12" t="s">
        <v>1272</v>
      </c>
      <c r="B848" s="12" t="s">
        <v>557</v>
      </c>
      <c r="C848" s="12">
        <v>0</v>
      </c>
    </row>
    <row r="849" spans="1:3" x14ac:dyDescent="0.2">
      <c r="A849" s="12" t="s">
        <v>1273</v>
      </c>
      <c r="B849" s="12" t="s">
        <v>568</v>
      </c>
      <c r="C849" s="12">
        <v>16226</v>
      </c>
    </row>
    <row r="850" spans="1:3" x14ac:dyDescent="0.2">
      <c r="A850" s="12" t="s">
        <v>1274</v>
      </c>
      <c r="B850" s="12" t="s">
        <v>596</v>
      </c>
      <c r="C850" s="12">
        <v>4444</v>
      </c>
    </row>
    <row r="851" spans="1:3" x14ac:dyDescent="0.2">
      <c r="A851" s="12" t="s">
        <v>1275</v>
      </c>
      <c r="B851" s="12" t="s">
        <v>601</v>
      </c>
      <c r="C851" s="12">
        <v>0</v>
      </c>
    </row>
    <row r="852" spans="1:3" x14ac:dyDescent="0.2">
      <c r="A852" s="12" t="s">
        <v>1276</v>
      </c>
      <c r="B852" s="12" t="s">
        <v>641</v>
      </c>
      <c r="C852" s="12">
        <v>37597</v>
      </c>
    </row>
    <row r="853" spans="1:3" x14ac:dyDescent="0.2">
      <c r="A853" s="12" t="s">
        <v>1277</v>
      </c>
      <c r="B853" s="12" t="s">
        <v>658</v>
      </c>
      <c r="C853" s="12">
        <v>5875</v>
      </c>
    </row>
    <row r="854" spans="1:3" x14ac:dyDescent="0.2">
      <c r="A854" s="12" t="s">
        <v>1278</v>
      </c>
      <c r="B854" s="12" t="s">
        <v>674</v>
      </c>
      <c r="C854" s="12">
        <v>11568</v>
      </c>
    </row>
    <row r="855" spans="1:3" x14ac:dyDescent="0.2">
      <c r="A855" s="12" t="s">
        <v>1279</v>
      </c>
      <c r="B855" s="12" t="s">
        <v>681</v>
      </c>
      <c r="C855" s="12">
        <v>10020</v>
      </c>
    </row>
    <row r="856" spans="1:3" x14ac:dyDescent="0.2">
      <c r="A856" s="12" t="s">
        <v>1280</v>
      </c>
      <c r="B856" s="12" t="s">
        <v>682</v>
      </c>
      <c r="C856" s="12">
        <v>16855</v>
      </c>
    </row>
    <row r="857" spans="1:3" x14ac:dyDescent="0.2">
      <c r="A857" s="12" t="s">
        <v>1281</v>
      </c>
      <c r="B857" s="12" t="s">
        <v>697</v>
      </c>
      <c r="C857" s="12">
        <v>11869</v>
      </c>
    </row>
    <row r="859" spans="1:3" x14ac:dyDescent="0.2">
      <c r="B859" s="12" t="s">
        <v>713</v>
      </c>
    </row>
    <row r="860" spans="1:3" x14ac:dyDescent="0.2">
      <c r="B860" s="12" t="s">
        <v>382</v>
      </c>
    </row>
    <row r="861" spans="1:3" x14ac:dyDescent="0.2">
      <c r="A861" s="12" t="s">
        <v>1282</v>
      </c>
      <c r="B861" s="12" t="s">
        <v>714</v>
      </c>
    </row>
    <row r="862" spans="1:3" x14ac:dyDescent="0.2">
      <c r="A862" s="12" t="s">
        <v>1283</v>
      </c>
      <c r="B862" s="12" t="s">
        <v>715</v>
      </c>
    </row>
    <row r="863" spans="1:3" x14ac:dyDescent="0.2">
      <c r="A863" s="12" t="s">
        <v>1284</v>
      </c>
      <c r="B863" s="12" t="s">
        <v>716</v>
      </c>
      <c r="C863" s="12" t="s">
        <v>66</v>
      </c>
    </row>
    <row r="864" spans="1:3" x14ac:dyDescent="0.2">
      <c r="A864" s="12" t="s">
        <v>1285</v>
      </c>
      <c r="B864" s="12" t="s">
        <v>717</v>
      </c>
      <c r="C864" s="12" t="s">
        <v>66</v>
      </c>
    </row>
    <row r="865" spans="1:4" x14ac:dyDescent="0.2">
      <c r="A865" s="12" t="s">
        <v>1286</v>
      </c>
      <c r="B865" s="12" t="s">
        <v>718</v>
      </c>
      <c r="C865" s="12" t="s">
        <v>66</v>
      </c>
    </row>
    <row r="866" spans="1:4" x14ac:dyDescent="0.2">
      <c r="A866" s="12" t="s">
        <v>1287</v>
      </c>
      <c r="B866" s="12" t="s">
        <v>719</v>
      </c>
      <c r="C866" s="12" t="s">
        <v>66</v>
      </c>
    </row>
    <row r="867" spans="1:4" x14ac:dyDescent="0.2">
      <c r="A867" s="12" t="s">
        <v>1288</v>
      </c>
      <c r="B867" s="12" t="s">
        <v>720</v>
      </c>
      <c r="C867" s="12" t="s">
        <v>66</v>
      </c>
    </row>
    <row r="868" spans="1:4" x14ac:dyDescent="0.2">
      <c r="A868" s="12" t="s">
        <v>1289</v>
      </c>
      <c r="B868" s="12" t="s">
        <v>721</v>
      </c>
      <c r="C868" s="12" t="s">
        <v>66</v>
      </c>
    </row>
    <row r="869" spans="1:4" x14ac:dyDescent="0.2">
      <c r="A869" s="12" t="s">
        <v>1290</v>
      </c>
      <c r="B869" s="12" t="s">
        <v>722</v>
      </c>
      <c r="C869" s="12" t="s">
        <v>66</v>
      </c>
    </row>
    <row r="870" spans="1:4" x14ac:dyDescent="0.2">
      <c r="A870" s="12" t="s">
        <v>1291</v>
      </c>
      <c r="B870" s="12" t="s">
        <v>723</v>
      </c>
      <c r="C870" s="12" t="s">
        <v>66</v>
      </c>
    </row>
    <row r="871" spans="1:4" x14ac:dyDescent="0.2">
      <c r="A871" s="12" t="s">
        <v>1292</v>
      </c>
      <c r="B871" s="12" t="s">
        <v>724</v>
      </c>
      <c r="C871" s="12" t="s">
        <v>66</v>
      </c>
    </row>
    <row r="872" spans="1:4" x14ac:dyDescent="0.2">
      <c r="C872" s="12" t="s">
        <v>66</v>
      </c>
    </row>
    <row r="873" spans="1:4" x14ac:dyDescent="0.2">
      <c r="B873" s="12" t="s">
        <v>835</v>
      </c>
      <c r="C873" s="12" t="s">
        <v>66</v>
      </c>
    </row>
    <row r="874" spans="1:4" x14ac:dyDescent="0.2">
      <c r="B874" s="12" t="s">
        <v>382</v>
      </c>
    </row>
    <row r="875" spans="1:4" x14ac:dyDescent="0.2">
      <c r="A875" s="12" t="s">
        <v>1293</v>
      </c>
      <c r="B875" s="12" t="s">
        <v>725</v>
      </c>
      <c r="C875" s="12">
        <v>21636</v>
      </c>
      <c r="D875" s="317" t="s">
        <v>1369</v>
      </c>
    </row>
    <row r="876" spans="1:4" x14ac:dyDescent="0.2">
      <c r="A876" s="12" t="s">
        <v>1294</v>
      </c>
      <c r="B876" s="12" t="s">
        <v>726</v>
      </c>
      <c r="C876" s="12">
        <v>12173</v>
      </c>
    </row>
    <row r="877" spans="1:4" x14ac:dyDescent="0.2">
      <c r="A877" s="12" t="s">
        <v>1295</v>
      </c>
      <c r="B877" s="12" t="s">
        <v>727</v>
      </c>
      <c r="C877" s="12">
        <v>7609</v>
      </c>
    </row>
    <row r="878" spans="1:4" x14ac:dyDescent="0.2">
      <c r="A878" s="12" t="s">
        <v>1296</v>
      </c>
      <c r="B878" s="12" t="s">
        <v>728</v>
      </c>
      <c r="C878" s="12">
        <v>0</v>
      </c>
    </row>
    <row r="879" spans="1:4" x14ac:dyDescent="0.2">
      <c r="A879" s="12" t="s">
        <v>1297</v>
      </c>
      <c r="B879" s="12" t="s">
        <v>729</v>
      </c>
      <c r="C879" s="12">
        <v>4788</v>
      </c>
    </row>
    <row r="880" spans="1:4" x14ac:dyDescent="0.2">
      <c r="A880" s="12" t="s">
        <v>1298</v>
      </c>
      <c r="B880" s="12" t="s">
        <v>730</v>
      </c>
      <c r="C880" s="12">
        <v>0</v>
      </c>
    </row>
    <row r="881" spans="1:3" x14ac:dyDescent="0.2">
      <c r="A881" s="12" t="s">
        <v>1299</v>
      </c>
      <c r="B881" s="12" t="s">
        <v>731</v>
      </c>
      <c r="C881" s="12">
        <v>12378</v>
      </c>
    </row>
    <row r="882" spans="1:3" x14ac:dyDescent="0.2">
      <c r="A882" s="12" t="s">
        <v>1300</v>
      </c>
      <c r="B882" s="12" t="s">
        <v>732</v>
      </c>
      <c r="C882" s="12">
        <v>11874</v>
      </c>
    </row>
    <row r="883" spans="1:3" x14ac:dyDescent="0.2">
      <c r="A883" s="12" t="s">
        <v>1301</v>
      </c>
      <c r="B883" s="12" t="s">
        <v>733</v>
      </c>
      <c r="C883" s="12">
        <v>3472</v>
      </c>
    </row>
    <row r="884" spans="1:3" x14ac:dyDescent="0.2">
      <c r="A884" s="12" t="s">
        <v>1302</v>
      </c>
      <c r="B884" s="12" t="s">
        <v>734</v>
      </c>
      <c r="C884" s="12">
        <v>8676</v>
      </c>
    </row>
    <row r="885" spans="1:3" x14ac:dyDescent="0.2">
      <c r="A885" s="12" t="s">
        <v>1303</v>
      </c>
      <c r="B885" s="12" t="s">
        <v>735</v>
      </c>
      <c r="C885" s="12">
        <v>2940</v>
      </c>
    </row>
    <row r="886" spans="1:3" x14ac:dyDescent="0.2">
      <c r="A886" s="12" t="s">
        <v>1304</v>
      </c>
      <c r="B886" s="12" t="s">
        <v>736</v>
      </c>
      <c r="C886" s="12">
        <v>19096</v>
      </c>
    </row>
    <row r="887" spans="1:3" x14ac:dyDescent="0.2">
      <c r="A887" s="12" t="s">
        <v>1305</v>
      </c>
      <c r="B887" s="12" t="s">
        <v>737</v>
      </c>
      <c r="C887" s="12">
        <v>0</v>
      </c>
    </row>
    <row r="888" spans="1:3" x14ac:dyDescent="0.2">
      <c r="A888" s="12" t="s">
        <v>1306</v>
      </c>
      <c r="B888" s="12" t="s">
        <v>738</v>
      </c>
      <c r="C888" s="12">
        <v>16059</v>
      </c>
    </row>
    <row r="889" spans="1:3" x14ac:dyDescent="0.2">
      <c r="A889" s="12" t="s">
        <v>1307</v>
      </c>
      <c r="B889" s="12" t="s">
        <v>739</v>
      </c>
      <c r="C889" s="12">
        <v>30317</v>
      </c>
    </row>
    <row r="890" spans="1:3" x14ac:dyDescent="0.2">
      <c r="A890" s="12" t="s">
        <v>1308</v>
      </c>
      <c r="B890" s="12" t="s">
        <v>740</v>
      </c>
      <c r="C890" s="12">
        <v>0</v>
      </c>
    </row>
    <row r="891" spans="1:3" x14ac:dyDescent="0.2">
      <c r="A891" s="12" t="s">
        <v>1309</v>
      </c>
      <c r="B891" s="12" t="s">
        <v>741</v>
      </c>
      <c r="C891" s="12">
        <v>13598</v>
      </c>
    </row>
    <row r="892" spans="1:3" x14ac:dyDescent="0.2">
      <c r="A892" s="12" t="s">
        <v>1310</v>
      </c>
      <c r="B892" s="12" t="s">
        <v>742</v>
      </c>
      <c r="C892" s="12">
        <v>0</v>
      </c>
    </row>
    <row r="893" spans="1:3" x14ac:dyDescent="0.2">
      <c r="A893" s="12" t="s">
        <v>1311</v>
      </c>
      <c r="B893" s="12" t="s">
        <v>743</v>
      </c>
      <c r="C893" s="12">
        <v>6887</v>
      </c>
    </row>
    <row r="894" spans="1:3" x14ac:dyDescent="0.2">
      <c r="A894" s="12" t="s">
        <v>1312</v>
      </c>
      <c r="B894" s="12" t="s">
        <v>744</v>
      </c>
      <c r="C894" s="12">
        <v>5940</v>
      </c>
    </row>
    <row r="895" spans="1:3" x14ac:dyDescent="0.2">
      <c r="A895" s="12" t="s">
        <v>1313</v>
      </c>
      <c r="B895" s="12" t="s">
        <v>745</v>
      </c>
      <c r="C895" s="12">
        <v>13142</v>
      </c>
    </row>
    <row r="896" spans="1:3" x14ac:dyDescent="0.2">
      <c r="A896" s="12" t="s">
        <v>1314</v>
      </c>
      <c r="B896" s="12" t="s">
        <v>746</v>
      </c>
      <c r="C896" s="12">
        <v>35435</v>
      </c>
    </row>
    <row r="897" spans="1:4" x14ac:dyDescent="0.2">
      <c r="A897" s="12" t="s">
        <v>1315</v>
      </c>
      <c r="B897" s="12" t="s">
        <v>747</v>
      </c>
      <c r="C897" s="12">
        <v>860</v>
      </c>
    </row>
    <row r="898" spans="1:4" x14ac:dyDescent="0.2">
      <c r="A898" s="12" t="s">
        <v>1316</v>
      </c>
      <c r="B898" s="12" t="s">
        <v>748</v>
      </c>
      <c r="C898" s="12">
        <v>7360</v>
      </c>
    </row>
    <row r="899" spans="1:4" x14ac:dyDescent="0.2">
      <c r="A899" s="12" t="s">
        <v>1317</v>
      </c>
      <c r="B899" s="12" t="s">
        <v>749</v>
      </c>
      <c r="C899" s="12">
        <v>11790</v>
      </c>
    </row>
    <row r="900" spans="1:4" x14ac:dyDescent="0.2">
      <c r="A900" s="12" t="s">
        <v>1318</v>
      </c>
      <c r="B900" s="12" t="s">
        <v>750</v>
      </c>
      <c r="C900" s="12">
        <v>0</v>
      </c>
    </row>
    <row r="901" spans="1:4" x14ac:dyDescent="0.2">
      <c r="A901" s="12" t="s">
        <v>1319</v>
      </c>
      <c r="B901" s="12" t="s">
        <v>751</v>
      </c>
      <c r="C901" s="12">
        <v>1700</v>
      </c>
    </row>
    <row r="902" spans="1:4" x14ac:dyDescent="0.2">
      <c r="A902" s="12" t="s">
        <v>1320</v>
      </c>
      <c r="B902" s="12" t="s">
        <v>752</v>
      </c>
      <c r="C902" s="12">
        <v>7936</v>
      </c>
    </row>
    <row r="903" spans="1:4" x14ac:dyDescent="0.2">
      <c r="A903" s="12" t="s">
        <v>1321</v>
      </c>
      <c r="B903" s="12" t="s">
        <v>753</v>
      </c>
      <c r="C903" s="12">
        <v>24383</v>
      </c>
    </row>
    <row r="904" spans="1:4" x14ac:dyDescent="0.2">
      <c r="A904" s="12" t="s">
        <v>1322</v>
      </c>
      <c r="B904" s="12" t="s">
        <v>754</v>
      </c>
      <c r="C904" s="12">
        <v>5575</v>
      </c>
    </row>
    <row r="905" spans="1:4" x14ac:dyDescent="0.2">
      <c r="A905" s="12" t="s">
        <v>1323</v>
      </c>
      <c r="B905" s="12" t="s">
        <v>755</v>
      </c>
      <c r="C905" s="12">
        <v>9520</v>
      </c>
    </row>
    <row r="906" spans="1:4" x14ac:dyDescent="0.2">
      <c r="A906" s="12" t="s">
        <v>1324</v>
      </c>
      <c r="B906" s="12" t="s">
        <v>756</v>
      </c>
      <c r="C906" s="12">
        <v>12553</v>
      </c>
    </row>
    <row r="908" spans="1:4" x14ac:dyDescent="0.2">
      <c r="B908" s="12" t="s">
        <v>757</v>
      </c>
    </row>
    <row r="909" spans="1:4" x14ac:dyDescent="0.2">
      <c r="B909" s="12" t="s">
        <v>382</v>
      </c>
    </row>
    <row r="910" spans="1:4" x14ac:dyDescent="0.2">
      <c r="A910" s="12" t="s">
        <v>1325</v>
      </c>
      <c r="B910" s="12" t="s">
        <v>758</v>
      </c>
      <c r="C910" s="12">
        <v>0</v>
      </c>
      <c r="D910" s="509" t="s">
        <v>1347</v>
      </c>
    </row>
    <row r="911" spans="1:4" x14ac:dyDescent="0.2">
      <c r="A911" s="12" t="s">
        <v>1326</v>
      </c>
      <c r="B911" s="12" t="s">
        <v>759</v>
      </c>
      <c r="C911" s="12">
        <v>0</v>
      </c>
      <c r="D911" s="519" t="s">
        <v>1370</v>
      </c>
    </row>
    <row r="912" spans="1:4" x14ac:dyDescent="0.2">
      <c r="A912" s="12" t="s">
        <v>1327</v>
      </c>
      <c r="B912" s="12" t="s">
        <v>760</v>
      </c>
      <c r="C912" s="12">
        <v>10852</v>
      </c>
    </row>
    <row r="913" spans="1:3" x14ac:dyDescent="0.2">
      <c r="A913" s="12" t="s">
        <v>1328</v>
      </c>
      <c r="B913" s="12" t="s">
        <v>761</v>
      </c>
      <c r="C913" s="12">
        <v>13468.333333</v>
      </c>
    </row>
    <row r="914" spans="1:3" x14ac:dyDescent="0.2">
      <c r="A914" s="12" t="s">
        <v>1329</v>
      </c>
      <c r="B914" s="12" t="s">
        <v>762</v>
      </c>
      <c r="C914" s="12">
        <v>9003</v>
      </c>
    </row>
    <row r="915" spans="1:3" x14ac:dyDescent="0.2">
      <c r="A915" s="12" t="s">
        <v>1330</v>
      </c>
      <c r="B915" s="12" t="s">
        <v>763</v>
      </c>
      <c r="C915" s="12">
        <v>0</v>
      </c>
    </row>
    <row r="916" spans="1:3" x14ac:dyDescent="0.2">
      <c r="A916" s="12" t="s">
        <v>1331</v>
      </c>
      <c r="B916" s="12" t="s">
        <v>764</v>
      </c>
      <c r="C916" s="12">
        <v>0</v>
      </c>
    </row>
    <row r="917" spans="1:3" x14ac:dyDescent="0.2">
      <c r="A917" s="12" t="s">
        <v>1332</v>
      </c>
      <c r="B917" s="12" t="s">
        <v>765</v>
      </c>
      <c r="C917" s="12">
        <v>3411</v>
      </c>
    </row>
    <row r="918" spans="1:3" x14ac:dyDescent="0.2">
      <c r="A918" s="12" t="s">
        <v>1333</v>
      </c>
      <c r="B918" s="12" t="s">
        <v>766</v>
      </c>
      <c r="C918" s="12">
        <v>7176</v>
      </c>
    </row>
    <row r="919" spans="1:3" x14ac:dyDescent="0.2">
      <c r="A919" s="12" t="s">
        <v>1334</v>
      </c>
      <c r="B919" s="12" t="s">
        <v>767</v>
      </c>
      <c r="C919" s="12">
        <v>0</v>
      </c>
    </row>
    <row r="920" spans="1:3" x14ac:dyDescent="0.2">
      <c r="A920" s="12" t="s">
        <v>1335</v>
      </c>
      <c r="B920" s="12" t="s">
        <v>768</v>
      </c>
      <c r="C920" s="12">
        <v>3780</v>
      </c>
    </row>
    <row r="921" spans="1:3" x14ac:dyDescent="0.2">
      <c r="A921" s="12" t="s">
        <v>1336</v>
      </c>
      <c r="B921" s="12" t="s">
        <v>769</v>
      </c>
      <c r="C921" s="12">
        <v>0</v>
      </c>
    </row>
    <row r="922" spans="1:3" x14ac:dyDescent="0.2">
      <c r="A922" s="12" t="s">
        <v>1337</v>
      </c>
      <c r="B922" s="12" t="s">
        <v>770</v>
      </c>
      <c r="C922" s="12">
        <v>0</v>
      </c>
    </row>
    <row r="923" spans="1:3" x14ac:dyDescent="0.2">
      <c r="A923" s="12" t="s">
        <v>1338</v>
      </c>
      <c r="B923" s="12" t="s">
        <v>771</v>
      </c>
      <c r="C923" s="12">
        <v>0</v>
      </c>
    </row>
    <row r="924" spans="1:3" x14ac:dyDescent="0.2">
      <c r="A924" s="12" t="s">
        <v>1339</v>
      </c>
      <c r="B924" s="12" t="s">
        <v>772</v>
      </c>
      <c r="C924" s="12">
        <v>0</v>
      </c>
    </row>
    <row r="925" spans="1:3" x14ac:dyDescent="0.2">
      <c r="A925" s="12" t="s">
        <v>1340</v>
      </c>
      <c r="B925" s="12" t="s">
        <v>773</v>
      </c>
      <c r="C925" s="12">
        <v>5668.3333329999996</v>
      </c>
    </row>
    <row r="926" spans="1:3" x14ac:dyDescent="0.2">
      <c r="A926" s="12" t="s">
        <v>1341</v>
      </c>
      <c r="B926" s="12" t="s">
        <v>774</v>
      </c>
      <c r="C926" s="12">
        <v>5348</v>
      </c>
    </row>
    <row r="927" spans="1:3" x14ac:dyDescent="0.2">
      <c r="A927" s="12" t="s">
        <v>1342</v>
      </c>
      <c r="B927" s="12" t="s">
        <v>775</v>
      </c>
      <c r="C927" s="12">
        <v>0</v>
      </c>
    </row>
    <row r="928" spans="1:3" x14ac:dyDescent="0.2">
      <c r="A928" s="12" t="s">
        <v>1343</v>
      </c>
      <c r="B928" s="12" t="s">
        <v>776</v>
      </c>
      <c r="C928" s="12">
        <v>13493</v>
      </c>
    </row>
    <row r="929" spans="1:3" x14ac:dyDescent="0.2">
      <c r="A929" s="12" t="s">
        <v>1344</v>
      </c>
      <c r="B929" s="12" t="s">
        <v>777</v>
      </c>
      <c r="C929" s="12">
        <v>0</v>
      </c>
    </row>
    <row r="930" spans="1:3" x14ac:dyDescent="0.2">
      <c r="A930" s="12" t="s">
        <v>1345</v>
      </c>
      <c r="B930" s="12" t="s">
        <v>778</v>
      </c>
      <c r="C930" s="12">
        <v>3897.333333</v>
      </c>
    </row>
    <row r="931" spans="1:3" x14ac:dyDescent="0.2">
      <c r="A931" s="12" t="s">
        <v>1346</v>
      </c>
      <c r="B931" s="12" t="s">
        <v>779</v>
      </c>
      <c r="C931" s="12">
        <v>11226</v>
      </c>
    </row>
  </sheetData>
  <phoneticPr fontId="41" type="noConversion"/>
  <hyperlinks>
    <hyperlink ref="D910" r:id="rId1"/>
  </hyperlinks>
  <pageMargins left="0.7" right="0.7" top="0.75" bottom="0.75" header="0.3" footer="0.3"/>
  <pageSetup paperSize="9"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46</vt:i4>
      </vt:variant>
    </vt:vector>
  </HeadingPairs>
  <TitlesOfParts>
    <vt:vector size="50" baseType="lpstr">
      <vt:lpstr>Welcome</vt:lpstr>
      <vt:lpstr>Guidance</vt:lpstr>
      <vt:lpstr>Questionnaire</vt:lpstr>
      <vt:lpstr>Submit</vt:lpstr>
      <vt:lpstr>Club</vt:lpstr>
      <vt:lpstr>DV_ISSUES</vt:lpstr>
      <vt:lpstr>DV_JW</vt:lpstr>
      <vt:lpstr>DV_JW2</vt:lpstr>
      <vt:lpstr>EngCounty</vt:lpstr>
      <vt:lpstr>EngDist</vt:lpstr>
      <vt:lpstr>EngLon</vt:lpstr>
      <vt:lpstr>EngMet</vt:lpstr>
      <vt:lpstr>EngUnitary</vt:lpstr>
      <vt:lpstr>g_2i.a</vt:lpstr>
      <vt:lpstr>g_2i.b</vt:lpstr>
      <vt:lpstr>g_2i.c</vt:lpstr>
      <vt:lpstr>g_2i.d</vt:lpstr>
      <vt:lpstr>g_2ii.a</vt:lpstr>
      <vt:lpstr>g_2ii.b</vt:lpstr>
      <vt:lpstr>g_2ii.c</vt:lpstr>
      <vt:lpstr>g_2ii.d</vt:lpstr>
      <vt:lpstr>g_2ii.e</vt:lpstr>
      <vt:lpstr>g_2iii</vt:lpstr>
      <vt:lpstr>g_3_sanctions</vt:lpstr>
      <vt:lpstr>g_4_wb</vt:lpstr>
      <vt:lpstr>g_5_cyber</vt:lpstr>
      <vt:lpstr>g_5a_Structure</vt:lpstr>
      <vt:lpstr>g_5b_POCA</vt:lpstr>
      <vt:lpstr>g_5c_plans</vt:lpstr>
      <vt:lpstr>g_5d_dev</vt:lpstr>
      <vt:lpstr>g_5f_jw</vt:lpstr>
      <vt:lpstr>g_6_ffcl</vt:lpstr>
      <vt:lpstr>jump1</vt:lpstr>
      <vt:lpstr>NIreland</vt:lpstr>
      <vt:lpstr>Guidance!Print_Area</vt:lpstr>
      <vt:lpstr>Questionnaire!Print_Area</vt:lpstr>
      <vt:lpstr>Submit!Print_Area</vt:lpstr>
      <vt:lpstr>Welcome!Print_Area</vt:lpstr>
      <vt:lpstr>Questionnaire!Qaddressdetails</vt:lpstr>
      <vt:lpstr>Questionnaire!Qcontact</vt:lpstr>
      <vt:lpstr>Qdate</vt:lpstr>
      <vt:lpstr>Qmain</vt:lpstr>
      <vt:lpstr>QShortName</vt:lpstr>
      <vt:lpstr>ScotLocal</vt:lpstr>
      <vt:lpstr>SelectAuth</vt:lpstr>
      <vt:lpstr>test1</vt:lpstr>
      <vt:lpstr>Welcome!Title</vt:lpstr>
      <vt:lpstr>Submit!TopText</vt:lpstr>
      <vt:lpstr>Wales</vt:lpstr>
      <vt:lpstr>Year</vt:lpstr>
    </vt:vector>
  </TitlesOfParts>
  <Company>Institute of Public Finance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Zol, Daniela</dc:creator>
  <cp:lastModifiedBy>Odebunmi, Rolake</cp:lastModifiedBy>
  <cp:lastPrinted>2018-04-16T08:24:20Z</cp:lastPrinted>
  <dcterms:created xsi:type="dcterms:W3CDTF">2012-03-19T13:27:01Z</dcterms:created>
  <dcterms:modified xsi:type="dcterms:W3CDTF">2019-06-14T15:27:49Z</dcterms:modified>
</cp:coreProperties>
</file>